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"/>
    </mc:Choice>
  </mc:AlternateContent>
  <bookViews>
    <workbookView xWindow="0" yWindow="0" windowWidth="20496" windowHeight="7824" tabRatio="478"/>
  </bookViews>
  <sheets>
    <sheet name="Monthly Time Sheet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6" i="1" l="1"/>
  <c r="E42" i="1"/>
  <c r="L42" i="1" s="1"/>
  <c r="E43" i="1"/>
  <c r="L43" i="1" s="1"/>
  <c r="E44" i="1"/>
  <c r="L44" i="1" s="1"/>
  <c r="E38" i="1"/>
  <c r="L38" i="1" s="1"/>
  <c r="E39" i="1"/>
  <c r="L39" i="1" s="1"/>
  <c r="E40" i="1"/>
  <c r="L40" i="1" s="1"/>
  <c r="E41" i="1"/>
  <c r="L41" i="1" s="1"/>
  <c r="E30" i="1"/>
  <c r="L30" i="1"/>
  <c r="L37" i="1" s="1"/>
  <c r="E31" i="1"/>
  <c r="L31" i="1"/>
  <c r="E32" i="1"/>
  <c r="L32" i="1"/>
  <c r="E33" i="1"/>
  <c r="L33" i="1"/>
  <c r="E34" i="1"/>
  <c r="L34" i="1"/>
  <c r="E35" i="1"/>
  <c r="L35" i="1"/>
  <c r="E36" i="1"/>
  <c r="L36" i="1"/>
  <c r="E46" i="1"/>
  <c r="L46" i="1" s="1"/>
  <c r="E47" i="1"/>
  <c r="L47" i="1" s="1"/>
  <c r="E48" i="1"/>
  <c r="L48" i="1" s="1"/>
  <c r="E49" i="1"/>
  <c r="L49" i="1" s="1"/>
  <c r="E50" i="1"/>
  <c r="L50" i="1" s="1"/>
  <c r="E51" i="1"/>
  <c r="L51" i="1" s="1"/>
  <c r="E52" i="1"/>
  <c r="L52" i="1" s="1"/>
  <c r="E16" i="1"/>
  <c r="L16" i="1" s="1"/>
  <c r="E17" i="1"/>
  <c r="L17" i="1" s="1"/>
  <c r="E18" i="1"/>
  <c r="L18" i="1" s="1"/>
  <c r="E19" i="1"/>
  <c r="L19" i="1" s="1"/>
  <c r="E20" i="1"/>
  <c r="L20" i="1" s="1"/>
  <c r="E14" i="1"/>
  <c r="L14" i="1" s="1"/>
  <c r="E15" i="1"/>
  <c r="L15" i="1" s="1"/>
  <c r="E22" i="1"/>
  <c r="L22" i="1"/>
  <c r="E23" i="1"/>
  <c r="L23" i="1"/>
  <c r="E24" i="1"/>
  <c r="L24" i="1"/>
  <c r="E25" i="1"/>
  <c r="L25" i="1"/>
  <c r="E26" i="1"/>
  <c r="L26" i="1"/>
  <c r="E27" i="1"/>
  <c r="L27" i="1"/>
  <c r="E28" i="1"/>
  <c r="L28" i="1"/>
  <c r="N29" i="1"/>
  <c r="D14" i="1"/>
  <c r="D15" i="1"/>
  <c r="D16" i="1" s="1"/>
  <c r="Q14" i="1"/>
  <c r="L29" i="1"/>
  <c r="E53" i="1"/>
  <c r="E37" i="1"/>
  <c r="E29" i="1"/>
  <c r="J53" i="1"/>
  <c r="J45" i="1"/>
  <c r="J37" i="1"/>
  <c r="J21" i="1"/>
  <c r="J29" i="1"/>
  <c r="J54" i="1" s="1"/>
  <c r="J56" i="1" s="1"/>
  <c r="O53" i="1" l="1"/>
  <c r="O45" i="1"/>
  <c r="Q16" i="1"/>
  <c r="D17" i="1"/>
  <c r="N21" i="1"/>
  <c r="P21" i="1"/>
  <c r="L21" i="1"/>
  <c r="P29" i="1" s="1"/>
  <c r="N53" i="1"/>
  <c r="L53" i="1"/>
  <c r="L45" i="1"/>
  <c r="N45" i="1"/>
  <c r="E45" i="1"/>
  <c r="E21" i="1"/>
  <c r="E54" i="1" s="1"/>
  <c r="E56" i="1" s="1"/>
  <c r="L56" i="1" s="1"/>
  <c r="Q15" i="1"/>
  <c r="N37" i="1"/>
  <c r="O37" i="1"/>
  <c r="D18" i="1" l="1"/>
  <c r="Q17" i="1"/>
  <c r="L54" i="1"/>
  <c r="P37" i="1"/>
  <c r="P53" i="1"/>
  <c r="O29" i="1"/>
  <c r="P45" i="1"/>
  <c r="Q18" i="1" l="1"/>
  <c r="D19" i="1"/>
  <c r="D20" i="1" l="1"/>
  <c r="Q19" i="1"/>
  <c r="Q20" i="1" l="1"/>
  <c r="D22" i="1"/>
  <c r="R21" i="1"/>
  <c r="D23" i="1" l="1"/>
  <c r="Q22" i="1"/>
  <c r="Q21" i="1"/>
  <c r="Q23" i="1" l="1"/>
  <c r="D24" i="1"/>
  <c r="D25" i="1" l="1"/>
  <c r="Q24" i="1"/>
  <c r="Q25" i="1" l="1"/>
  <c r="D26" i="1"/>
  <c r="D27" i="1" l="1"/>
  <c r="Q26" i="1"/>
  <c r="Q27" i="1" l="1"/>
  <c r="D28" i="1"/>
  <c r="D30" i="1" l="1"/>
  <c r="Q28" i="1"/>
  <c r="R29" i="1" l="1"/>
  <c r="Q29" i="1"/>
  <c r="D31" i="1"/>
  <c r="Q30" i="1"/>
  <c r="D32" i="1" l="1"/>
  <c r="Q31" i="1"/>
  <c r="D33" i="1" l="1"/>
  <c r="Q32" i="1"/>
  <c r="D34" i="1" l="1"/>
  <c r="Q33" i="1"/>
  <c r="D35" i="1" l="1"/>
  <c r="Q34" i="1"/>
  <c r="D36" i="1" l="1"/>
  <c r="Q35" i="1"/>
  <c r="D38" i="1" l="1"/>
  <c r="Q36" i="1"/>
  <c r="R37" i="1" l="1"/>
  <c r="Q37" i="1"/>
  <c r="D39" i="1"/>
  <c r="Q38" i="1"/>
  <c r="D40" i="1" l="1"/>
  <c r="Q39" i="1"/>
  <c r="D41" i="1" l="1"/>
  <c r="Q40" i="1"/>
  <c r="D42" i="1" l="1"/>
  <c r="Q41" i="1"/>
  <c r="D43" i="1" l="1"/>
  <c r="Q42" i="1"/>
  <c r="D44" i="1" l="1"/>
  <c r="Q43" i="1"/>
  <c r="D46" i="1" l="1"/>
  <c r="Q44" i="1"/>
  <c r="R45" i="1" l="1"/>
  <c r="Q45" i="1"/>
  <c r="D47" i="1"/>
  <c r="Q46" i="1"/>
  <c r="D48" i="1" l="1"/>
  <c r="Q47" i="1"/>
  <c r="D49" i="1" l="1"/>
  <c r="Q48" i="1"/>
  <c r="D50" i="1" l="1"/>
  <c r="Q49" i="1"/>
  <c r="D51" i="1" l="1"/>
  <c r="Q50" i="1"/>
  <c r="D52" i="1" l="1"/>
  <c r="Q52" i="1" s="1"/>
  <c r="Q51" i="1"/>
  <c r="R53" i="1" l="1"/>
  <c r="Q53" i="1"/>
  <c r="Q54" i="1" s="1"/>
</calcChain>
</file>

<file path=xl/sharedStrings.xml><?xml version="1.0" encoding="utf-8"?>
<sst xmlns="http://schemas.openxmlformats.org/spreadsheetml/2006/main" count="67" uniqueCount="34">
  <si>
    <t>Employee:</t>
  </si>
  <si>
    <t>Manager:</t>
  </si>
  <si>
    <t>Employee phone:</t>
  </si>
  <si>
    <t>Day</t>
  </si>
  <si>
    <t>Regular Hours</t>
  </si>
  <si>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</si>
  <si>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</si>
  <si>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</si>
  <si>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</si>
  <si>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</si>
  <si>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</si>
  <si>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</si>
  <si>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</si>
  <si>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Total hours</t>
  </si>
  <si>
    <t>Total pay</t>
  </si>
  <si>
    <t>Rate per hour</t>
  </si>
  <si>
    <t>Pay period start date:</t>
  </si>
  <si>
    <t>Pay period end date:</t>
  </si>
  <si>
    <t>Employee signature</t>
  </si>
  <si>
    <t>Date</t>
  </si>
  <si>
    <t>Manager signature</t>
  </si>
  <si>
    <t>Employee e-mail:</t>
  </si>
  <si>
    <t>Box 43 Site 2</t>
  </si>
  <si>
    <t>RR8</t>
  </si>
  <si>
    <t>Bll Towsley</t>
  </si>
  <si>
    <t>403-510-9449</t>
  </si>
  <si>
    <t>Subtotal</t>
  </si>
  <si>
    <t>Monthly Time Sheet</t>
  </si>
  <si>
    <t>Calgary, AB T2J 2T9</t>
  </si>
  <si>
    <t>bill.towsley@crestviewdms.com</t>
  </si>
  <si>
    <t>Start</t>
  </si>
  <si>
    <t>Stop</t>
  </si>
  <si>
    <t>Non-Bill</t>
  </si>
  <si>
    <t>Suncor PO 4501307623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</si>
</sst>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</numFmts>
  <fonts count="14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54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9" fillId="4" borderId="1" xfId="0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2" fontId="7" fillId="3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2" fontId="7" fillId="3" borderId="1" xfId="0" applyNumberFormat="1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2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7" fillId="3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165" fontId="9" fillId="4" borderId="1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5" borderId="6" xfId="0" applyFont="1" applyFill="1" applyBorder="1" applyAlignment="1">
      <alignment horizontal="left" vertical="center" indent="1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</cellXfs>
  <cellStyles count="15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R61"/>
  <sheetViews>
    <sheetView showGridLines="0" showZeros="0" tabSelected="1" topLeftCell="A43" workbookViewId="0">
      <selection activeCell="H46" sqref="H46:I46"/>
    </sheetView>
  </sheetViews>
  <sheetFormatPr defaultColWidth="8.88671875" defaultRowHeight="13.2" x14ac:dyDescent="0.25"/>
  <cols>
    <col min="1" max="1" width="2.6640625" style="2" customWidth="1"/>
    <col min="2" max="2" width="11.33203125" style="2" customWidth="1"/>
    <col min="3" max="3" width="5.33203125" style="2" customWidth="1"/>
    <col min="4" max="4" width="13.88671875" style="2" customWidth="1"/>
    <col min="5" max="5" width="10.33203125" style="2" customWidth="1"/>
    <col min="6" max="6" width="9.33203125" style="2" customWidth="1"/>
    <col min="7" max="7" width="1.6640625" style="2" customWidth="1"/>
    <col min="8" max="8" width="9.33203125" style="2" customWidth="1"/>
    <col min="9" max="9" width="1.6640625" style="2" customWidth="1"/>
    <col min="10" max="10" width="6.6640625" style="2" customWidth="1"/>
    <col min="11" max="11" width="4.33203125" style="2" customWidth="1"/>
    <col min="12" max="12" width="23.6640625" style="2" customWidth="1"/>
    <col min="13" max="16" width="8.88671875" style="2"/>
    <col min="17" max="17" width="10.44140625" style="2" bestFit="1" customWidth="1"/>
    <col min="18" max="18" width="12.33203125" style="2" bestFit="1" customWidth="1"/>
    <col min="19" max="16384" width="8.88671875" style="2"/>
  </cols>
  <sheetData>
    <row r="2" spans="2:17" ht="27.6" x14ac:dyDescent="0.45">
      <c r="B2" s="1"/>
      <c r="C2" s="1"/>
      <c r="I2" s="3"/>
      <c r="J2" s="3"/>
      <c r="L2" s="4" t="s">
        <v>27</v>
      </c>
    </row>
    <row r="3" spans="2:17" x14ac:dyDescent="0.25">
      <c r="B3" s="1"/>
      <c r="C3" s="1"/>
      <c r="I3" s="3"/>
      <c r="J3" s="3"/>
    </row>
    <row r="4" spans="2:17" ht="27.6" x14ac:dyDescent="0.25">
      <c r="B4" s="26"/>
      <c r="C4" s="10"/>
      <c r="I4" s="3"/>
      <c r="J4" s="3"/>
    </row>
    <row r="5" spans="2:17" s="6" customFormat="1" x14ac:dyDescent="0.3">
      <c r="B5" s="7"/>
      <c r="C5" s="7"/>
      <c r="I5" s="8"/>
      <c r="J5" s="8"/>
    </row>
    <row r="6" spans="2:17" s="6" customFormat="1" ht="17.100000000000001" customHeight="1" x14ac:dyDescent="0.3">
      <c r="B6" s="14" t="s">
        <v>22</v>
      </c>
      <c r="C6" s="14"/>
      <c r="D6" s="67"/>
      <c r="E6" s="67"/>
      <c r="F6" s="16"/>
      <c r="G6" s="12" t="s">
        <v>16</v>
      </c>
      <c r="I6" s="12"/>
      <c r="J6" s="12"/>
      <c r="K6" s="58">
        <v>42035</v>
      </c>
      <c r="L6" s="58"/>
    </row>
    <row r="7" spans="2:17" s="6" customFormat="1" ht="17.100000000000001" customHeight="1" x14ac:dyDescent="0.3">
      <c r="B7" s="14" t="s">
        <v>23</v>
      </c>
      <c r="C7" s="14"/>
      <c r="D7" s="67"/>
      <c r="E7" s="67"/>
      <c r="F7" s="16"/>
      <c r="G7" s="12" t="s">
        <v>17</v>
      </c>
      <c r="I7" s="12"/>
      <c r="J7" s="12"/>
      <c r="K7" s="59">
        <v>42063</v>
      </c>
      <c r="L7" s="59"/>
    </row>
    <row r="8" spans="2:17" s="6" customFormat="1" ht="17.100000000000001" customHeight="1" x14ac:dyDescent="0.3">
      <c r="B8" s="14" t="s">
        <v>28</v>
      </c>
      <c r="C8" s="14"/>
      <c r="D8" s="67"/>
      <c r="E8" s="67"/>
      <c r="F8" s="16"/>
      <c r="G8" s="9"/>
      <c r="I8" s="13"/>
      <c r="J8" s="13"/>
      <c r="K8" s="15"/>
      <c r="L8" s="15"/>
    </row>
    <row r="9" spans="2:17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17" s="6" customFormat="1" ht="17.100000000000001" customHeight="1" x14ac:dyDescent="0.3">
      <c r="B10" s="12" t="s">
        <v>0</v>
      </c>
      <c r="C10" s="12"/>
      <c r="D10" s="68" t="s">
        <v>24</v>
      </c>
      <c r="E10" s="68"/>
      <c r="F10" s="17"/>
      <c r="G10" s="12" t="s">
        <v>2</v>
      </c>
      <c r="I10" s="12"/>
      <c r="J10" s="12"/>
      <c r="K10" s="62" t="s">
        <v>25</v>
      </c>
      <c r="L10" s="62"/>
    </row>
    <row r="11" spans="2:17" s="6" customFormat="1" ht="17.100000000000001" customHeight="1" x14ac:dyDescent="0.3">
      <c r="B11" s="12" t="s">
        <v>1</v>
      </c>
      <c r="C11" s="12"/>
      <c r="D11" s="61" t="s">
        <v>33</v>
      </c>
      <c r="E11" s="61"/>
      <c r="F11" s="17"/>
      <c r="G11" s="12" t="s">
        <v>21</v>
      </c>
      <c r="I11" s="12"/>
      <c r="J11" s="12"/>
      <c r="K11" s="60" t="s">
        <v>29</v>
      </c>
      <c r="L11" s="61"/>
    </row>
    <row r="12" spans="2:17" ht="18.75" customHeight="1" x14ac:dyDescent="0.25">
      <c r="D12" s="11"/>
    </row>
    <row r="13" spans="2:17" ht="30" customHeight="1" x14ac:dyDescent="0.25">
      <c r="B13" s="64" t="s">
        <v>3</v>
      </c>
      <c r="C13" s="65"/>
      <c r="D13" s="69"/>
      <c r="E13" s="27" t="s">
        <v>4</v>
      </c>
      <c r="F13" s="45" t="s">
        <v>30</v>
      </c>
      <c r="G13" s="45"/>
      <c r="H13" s="57" t="s">
        <v>31</v>
      </c>
      <c r="I13" s="57"/>
      <c r="J13" s="57" t="s">
        <v>32</v>
      </c>
      <c r="K13" s="57"/>
      <c r="L13" s="28" t="s">
        <v>5</v>
      </c>
    </row>
    <row r="14" spans="2:17" ht="21.9" customHeight="1" x14ac:dyDescent="0.25">
      <c r="B14" s="64" t="s">
        <v>6</v>
      </c>
      <c r="C14" s="65"/>
      <c r="D14" s="25">
        <f>IF($K$6="","",K6)</f>
        <v>42035</v>
      </c>
      <c r="E14" s="41">
        <f t="shared" ref="E14:E15" si="0">+(H14-F14)*24</f>
        <v>0</v>
      </c>
      <c r="F14" s="46"/>
      <c r="G14" s="47"/>
      <c r="H14" s="54"/>
      <c r="I14" s="55"/>
      <c r="J14" s="48"/>
      <c r="K14" s="49"/>
      <c r="L14" s="29">
        <f t="shared" ref="L14" si="1">IF(SUM(E14-J14)&gt;24,"You've entered more than 24 hours.",SUM(E14-J14))</f>
        <v>0</v>
      </c>
      <c r="Q14" s="2">
        <f t="shared" ref="Q14:Q15" si="2">IF(ISERR(MONTH(D14)),0,IF(MONTH(D14)&lt;&gt;MONTH(K$7),0,IF(AND(WEEKDAY(D14)&lt;&gt;1,WEEKDAY(D14)&lt;&gt;7),8,0)))</f>
        <v>0</v>
      </c>
    </row>
    <row r="15" spans="2:17" ht="21.9" customHeight="1" x14ac:dyDescent="0.25">
      <c r="B15" s="64" t="s">
        <v>7</v>
      </c>
      <c r="C15" s="65"/>
      <c r="D15" s="25">
        <f t="shared" ref="D15:D28" si="3">IF($K$6="","",IF(D14="","",IF(D14+1&gt;$K$7,"",D14+1)))</f>
        <v>42036</v>
      </c>
      <c r="E15" s="41">
        <f t="shared" si="0"/>
        <v>0</v>
      </c>
      <c r="F15" s="46"/>
      <c r="G15" s="47"/>
      <c r="H15" s="54"/>
      <c r="I15" s="55"/>
      <c r="J15" s="48"/>
      <c r="K15" s="49"/>
      <c r="L15" s="29">
        <f t="shared" ref="L15" si="4">IF(SUM(E15-J15)&gt;24,"You've entered more than 24 hours.",SUM(E15-J15))</f>
        <v>0</v>
      </c>
      <c r="Q15" s="2">
        <f t="shared" si="2"/>
        <v>0</v>
      </c>
    </row>
    <row r="16" spans="2:17" ht="21.9" customHeight="1" x14ac:dyDescent="0.25">
      <c r="B16" s="64" t="s">
        <v>8</v>
      </c>
      <c r="C16" s="65"/>
      <c r="D16" s="25">
        <f t="shared" si="3"/>
        <v>42037</v>
      </c>
      <c r="E16" s="41">
        <f t="shared" ref="E16" si="5">+(H16-F16)*24</f>
        <v>9.5</v>
      </c>
      <c r="F16" s="46">
        <v>0.3125</v>
      </c>
      <c r="G16" s="47"/>
      <c r="H16" s="54">
        <v>0.70833333333333337</v>
      </c>
      <c r="I16" s="55"/>
      <c r="J16" s="48"/>
      <c r="K16" s="49"/>
      <c r="L16" s="29">
        <f t="shared" ref="L16:L19" si="6">IF(SUM(E16-J16)&gt;24,"You've entered more than 24 hours.",SUM(E16-J16))</f>
        <v>9.5</v>
      </c>
      <c r="Q16" s="2">
        <f>IF(ISERR(MONTH(D16)),0,IF(MONTH(D16)&lt;&gt;MONTH(K$7),0,IF(AND(WEEKDAY(D16)&lt;&gt;1,WEEKDAY(D16)&lt;&gt;7),8,0)))</f>
        <v>8</v>
      </c>
    </row>
    <row r="17" spans="2:18" ht="21.9" customHeight="1" x14ac:dyDescent="0.25">
      <c r="B17" s="64" t="s">
        <v>9</v>
      </c>
      <c r="C17" s="65"/>
      <c r="D17" s="25">
        <f t="shared" si="3"/>
        <v>42038</v>
      </c>
      <c r="E17" s="38">
        <f t="shared" ref="E17:E35" si="7">+(H17-F17)*24</f>
        <v>11</v>
      </c>
      <c r="F17" s="46">
        <v>0.32291666666666669</v>
      </c>
      <c r="G17" s="47"/>
      <c r="H17" s="54">
        <v>0.78125</v>
      </c>
      <c r="I17" s="55"/>
      <c r="J17" s="48">
        <v>0.75</v>
      </c>
      <c r="K17" s="49"/>
      <c r="L17" s="29">
        <f t="shared" si="6"/>
        <v>10.25</v>
      </c>
      <c r="Q17" s="2">
        <f t="shared" ref="Q17:Q20" si="8">IF(ISERR(MONTH(D17)),0,IF(MONTH(D17)&lt;&gt;MONTH(K$7),0,IF(AND(WEEKDAY(D17)&lt;&gt;1,WEEKDAY(D17)&lt;&gt;7),8,0)))</f>
        <v>8</v>
      </c>
    </row>
    <row r="18" spans="2:18" ht="21.9" customHeight="1" x14ac:dyDescent="0.25">
      <c r="B18" s="64" t="s">
        <v>10</v>
      </c>
      <c r="C18" s="65"/>
      <c r="D18" s="25">
        <f t="shared" si="3"/>
        <v>42039</v>
      </c>
      <c r="E18" s="38">
        <f t="shared" si="7"/>
        <v>8.2499999999999982</v>
      </c>
      <c r="F18" s="46">
        <v>0.32291666666666669</v>
      </c>
      <c r="G18" s="47"/>
      <c r="H18" s="54">
        <v>0.66666666666666663</v>
      </c>
      <c r="I18" s="55"/>
      <c r="J18" s="48"/>
      <c r="K18" s="49"/>
      <c r="L18" s="29">
        <f t="shared" si="6"/>
        <v>8.2499999999999982</v>
      </c>
      <c r="Q18" s="2">
        <f t="shared" si="8"/>
        <v>8</v>
      </c>
    </row>
    <row r="19" spans="2:18" ht="21.9" customHeight="1" x14ac:dyDescent="0.25">
      <c r="B19" s="64" t="s">
        <v>11</v>
      </c>
      <c r="C19" s="65"/>
      <c r="D19" s="25">
        <f t="shared" si="3"/>
        <v>42040</v>
      </c>
      <c r="E19" s="38">
        <f t="shared" si="7"/>
        <v>2.0000000000000009</v>
      </c>
      <c r="F19" s="46">
        <v>0.54166666666666663</v>
      </c>
      <c r="G19" s="47"/>
      <c r="H19" s="54">
        <v>0.625</v>
      </c>
      <c r="I19" s="55"/>
      <c r="J19" s="48"/>
      <c r="K19" s="49"/>
      <c r="L19" s="29">
        <f t="shared" si="6"/>
        <v>2.0000000000000009</v>
      </c>
      <c r="Q19" s="2">
        <f t="shared" si="8"/>
        <v>8</v>
      </c>
    </row>
    <row r="20" spans="2:18" ht="21.9" customHeight="1" x14ac:dyDescent="0.25">
      <c r="B20" s="64" t="s">
        <v>12</v>
      </c>
      <c r="C20" s="65"/>
      <c r="D20" s="25">
        <f t="shared" si="3"/>
        <v>42041</v>
      </c>
      <c r="E20" s="41">
        <f t="shared" ref="E20" si="9">+(H20-F20)*24</f>
        <v>8</v>
      </c>
      <c r="F20" s="46">
        <v>0.29166666666666669</v>
      </c>
      <c r="G20" s="47"/>
      <c r="H20" s="54">
        <v>0.625</v>
      </c>
      <c r="I20" s="55"/>
      <c r="J20" s="48">
        <v>6</v>
      </c>
      <c r="K20" s="49"/>
      <c r="L20" s="29">
        <f t="shared" ref="L20" si="10">IF(SUM(E20-J20)&gt;24,"You've entered more than 24 hours.",SUM(E20-J20))</f>
        <v>2</v>
      </c>
      <c r="Q20" s="2">
        <f t="shared" si="8"/>
        <v>8</v>
      </c>
    </row>
    <row r="21" spans="2:18" ht="21.9" customHeight="1" x14ac:dyDescent="0.25">
      <c r="B21" s="36"/>
      <c r="C21" s="36" t="s">
        <v>26</v>
      </c>
      <c r="D21" s="25"/>
      <c r="E21" s="34">
        <f>SUBTOTAL(9,E14:E20)</f>
        <v>38.75</v>
      </c>
      <c r="F21" s="48"/>
      <c r="G21" s="49"/>
      <c r="H21" s="63"/>
      <c r="I21" s="63"/>
      <c r="J21" s="48">
        <f>SUBTOTAL(9,J14:J20)</f>
        <v>6.75</v>
      </c>
      <c r="K21" s="49"/>
      <c r="L21" s="29">
        <f>SUBTOTAL(9,L14:L20)</f>
        <v>32</v>
      </c>
      <c r="N21" s="40">
        <f>SUBTOTAL(9,L14:L20)</f>
        <v>32</v>
      </c>
      <c r="O21" s="40"/>
      <c r="P21" s="40">
        <f>SUBTOTAL(9,L14:L20)</f>
        <v>32</v>
      </c>
      <c r="Q21" s="2">
        <f>SUBTOTAL(9,Q14:Q20)</f>
        <v>40</v>
      </c>
      <c r="R21" s="40">
        <f>SUBTOTAL(9,Q14:Q20)</f>
        <v>40</v>
      </c>
    </row>
    <row r="22" spans="2:18" ht="21.9" customHeight="1" x14ac:dyDescent="0.25">
      <c r="B22" s="64" t="s">
        <v>6</v>
      </c>
      <c r="C22" s="65"/>
      <c r="D22" s="25">
        <f>IF($K$6="","",IF(D20="","",IF(D20+1&gt;$K$7,"",D20+1)))</f>
        <v>42042</v>
      </c>
      <c r="E22" s="41">
        <f t="shared" ref="E22:E23" si="11">+(H22-F22)*24</f>
        <v>0</v>
      </c>
      <c r="F22" s="46"/>
      <c r="G22" s="47"/>
      <c r="H22" s="54"/>
      <c r="I22" s="55"/>
      <c r="J22" s="48"/>
      <c r="K22" s="49"/>
      <c r="L22" s="29">
        <f t="shared" ref="L22:L23" si="12">IF(SUM(E22-J22)&gt;24,"You've entered more than 24 hours.",SUM(E22-J22))</f>
        <v>0</v>
      </c>
      <c r="Q22" s="2">
        <f t="shared" ref="Q22:Q27" si="13">IF(ISERR(MONTH(D22)),0,IF(MONTH(D22)&lt;&gt;MONTH(K$7),0,IF(AND(WEEKDAY(D22)&lt;&gt;1,WEEKDAY(D22)&lt;&gt;7),8,0)))</f>
        <v>0</v>
      </c>
    </row>
    <row r="23" spans="2:18" ht="21.9" customHeight="1" x14ac:dyDescent="0.25">
      <c r="B23" s="64" t="s">
        <v>7</v>
      </c>
      <c r="C23" s="65"/>
      <c r="D23" s="25">
        <f t="shared" si="3"/>
        <v>42043</v>
      </c>
      <c r="E23" s="41">
        <f t="shared" si="11"/>
        <v>0</v>
      </c>
      <c r="F23" s="46"/>
      <c r="G23" s="47"/>
      <c r="H23" s="54"/>
      <c r="I23" s="55"/>
      <c r="J23" s="48"/>
      <c r="K23" s="49"/>
      <c r="L23" s="29">
        <f t="shared" si="12"/>
        <v>0</v>
      </c>
      <c r="Q23" s="2">
        <f t="shared" si="13"/>
        <v>0</v>
      </c>
    </row>
    <row r="24" spans="2:18" ht="21.9" customHeight="1" x14ac:dyDescent="0.25">
      <c r="B24" s="64" t="s">
        <v>8</v>
      </c>
      <c r="C24" s="65"/>
      <c r="D24" s="25">
        <f>IF($K$6="","",IF(D23="","",IF(D23+1&gt;$K$7,"",D23+1)))</f>
        <v>42044</v>
      </c>
      <c r="E24" s="41">
        <f t="shared" ref="E24" si="14">+(H24-F24)*24</f>
        <v>6.5000000000000009</v>
      </c>
      <c r="F24" s="46">
        <v>0.4375</v>
      </c>
      <c r="G24" s="47"/>
      <c r="H24" s="54">
        <v>0.70833333333333337</v>
      </c>
      <c r="I24" s="55"/>
      <c r="J24" s="48">
        <v>0.5</v>
      </c>
      <c r="K24" s="49"/>
      <c r="L24" s="29">
        <f t="shared" ref="L24" si="15">IF(SUM(E24-J24)&gt;24,"You've entered more than 24 hours.",SUM(E24-J24))</f>
        <v>6.0000000000000009</v>
      </c>
      <c r="Q24" s="2">
        <f t="shared" si="13"/>
        <v>8</v>
      </c>
    </row>
    <row r="25" spans="2:18" ht="21.9" customHeight="1" x14ac:dyDescent="0.25">
      <c r="B25" s="64" t="s">
        <v>9</v>
      </c>
      <c r="C25" s="65"/>
      <c r="D25" s="25">
        <f t="shared" si="3"/>
        <v>42045</v>
      </c>
      <c r="E25" s="38">
        <f t="shared" si="7"/>
        <v>9.25</v>
      </c>
      <c r="F25" s="46">
        <v>0.32291666666666669</v>
      </c>
      <c r="G25" s="47"/>
      <c r="H25" s="54">
        <v>0.70833333333333337</v>
      </c>
      <c r="I25" s="55"/>
      <c r="J25" s="48"/>
      <c r="K25" s="49"/>
      <c r="L25" s="29">
        <f t="shared" ref="L25:L27" si="16">IF(SUM(E25-J25)&gt;24,"You've entered more than 24 hours.",SUM(E25-J25))</f>
        <v>9.25</v>
      </c>
      <c r="Q25" s="2">
        <f t="shared" si="13"/>
        <v>8</v>
      </c>
    </row>
    <row r="26" spans="2:18" ht="21.9" customHeight="1" x14ac:dyDescent="0.25">
      <c r="B26" s="64" t="s">
        <v>10</v>
      </c>
      <c r="C26" s="65"/>
      <c r="D26" s="25">
        <f t="shared" si="3"/>
        <v>42046</v>
      </c>
      <c r="E26" s="38">
        <f t="shared" si="7"/>
        <v>8.2499999999999982</v>
      </c>
      <c r="F26" s="46">
        <v>0.32291666666666669</v>
      </c>
      <c r="G26" s="47"/>
      <c r="H26" s="54">
        <v>0.66666666666666663</v>
      </c>
      <c r="I26" s="55"/>
      <c r="J26" s="48">
        <v>0.5</v>
      </c>
      <c r="K26" s="49"/>
      <c r="L26" s="29">
        <f t="shared" si="16"/>
        <v>7.7499999999999982</v>
      </c>
      <c r="Q26" s="2">
        <f t="shared" si="13"/>
        <v>8</v>
      </c>
    </row>
    <row r="27" spans="2:18" ht="21.9" customHeight="1" x14ac:dyDescent="0.25">
      <c r="B27" s="64" t="s">
        <v>11</v>
      </c>
      <c r="C27" s="65"/>
      <c r="D27" s="25">
        <f t="shared" si="3"/>
        <v>42047</v>
      </c>
      <c r="E27" s="38">
        <f t="shared" si="7"/>
        <v>9.5</v>
      </c>
      <c r="F27" s="46">
        <v>0.3125</v>
      </c>
      <c r="G27" s="47"/>
      <c r="H27" s="54">
        <v>0.70833333333333337</v>
      </c>
      <c r="I27" s="55"/>
      <c r="J27" s="48">
        <v>1</v>
      </c>
      <c r="K27" s="49"/>
      <c r="L27" s="29">
        <f t="shared" si="16"/>
        <v>8.5</v>
      </c>
      <c r="Q27" s="2">
        <f t="shared" si="13"/>
        <v>8</v>
      </c>
    </row>
    <row r="28" spans="2:18" ht="21.9" customHeight="1" x14ac:dyDescent="0.25">
      <c r="B28" s="64" t="s">
        <v>12</v>
      </c>
      <c r="C28" s="65"/>
      <c r="D28" s="25">
        <f t="shared" si="3"/>
        <v>42048</v>
      </c>
      <c r="E28" s="41">
        <f t="shared" ref="E28" si="17">+(H28-F28)*24</f>
        <v>9.0000000000000018</v>
      </c>
      <c r="F28" s="46">
        <v>0.33333333333333331</v>
      </c>
      <c r="G28" s="47"/>
      <c r="H28" s="54">
        <v>0.70833333333333337</v>
      </c>
      <c r="I28" s="55"/>
      <c r="J28" s="48">
        <v>2</v>
      </c>
      <c r="K28" s="49"/>
      <c r="L28" s="29">
        <f t="shared" ref="L28" si="18">IF(SUM(E28-J28)&gt;24,"You've entered more than 24 hours.",SUM(E28-J28))</f>
        <v>7.0000000000000018</v>
      </c>
      <c r="Q28" s="2">
        <f>IF(ISERR(MONTH(D28)),0,IF(MONTH(D28)&lt;&gt;MONTH(K$7),0,IF(AND(WEEKDAY(D28)&lt;&gt;1,WEEKDAY(D28)&lt;&gt;7),8,0)))</f>
        <v>8</v>
      </c>
    </row>
    <row r="29" spans="2:18" ht="21.9" customHeight="1" x14ac:dyDescent="0.25">
      <c r="B29" s="33"/>
      <c r="C29" s="36" t="s">
        <v>26</v>
      </c>
      <c r="D29" s="25"/>
      <c r="E29" s="34">
        <f>SUBTOTAL(9,E22:E28)</f>
        <v>42.5</v>
      </c>
      <c r="F29" s="48"/>
      <c r="G29" s="49"/>
      <c r="H29" s="63"/>
      <c r="I29" s="63"/>
      <c r="J29" s="48">
        <f>SUBTOTAL(9,J22:J28)</f>
        <v>4</v>
      </c>
      <c r="K29" s="49"/>
      <c r="L29" s="29">
        <f>SUBTOTAL(9,L22:L28)</f>
        <v>38.5</v>
      </c>
      <c r="N29" s="40">
        <f>SUBTOTAL(9,L22:L28)</f>
        <v>38.5</v>
      </c>
      <c r="O29" s="40">
        <f>SUBTOTAL(9,L14:L28)</f>
        <v>70.5</v>
      </c>
      <c r="P29" s="40">
        <f>SUBTOTAL(9,L14:L28)</f>
        <v>70.5</v>
      </c>
      <c r="Q29" s="2">
        <f>SUBTOTAL(9,Q22:Q28)</f>
        <v>40</v>
      </c>
      <c r="R29" s="40">
        <f>SUBTOTAL(9,Q14:Q28)</f>
        <v>80</v>
      </c>
    </row>
    <row r="30" spans="2:18" ht="21.9" customHeight="1" x14ac:dyDescent="0.25">
      <c r="B30" s="64" t="s">
        <v>6</v>
      </c>
      <c r="C30" s="65"/>
      <c r="D30" s="25">
        <f>IF($K$6="","",IF(D28="","",IF(D28+1&gt;$K$7,"",D28+1)))</f>
        <v>42049</v>
      </c>
      <c r="E30" s="41">
        <f t="shared" ref="E30:E31" si="19">+(H30-F30)*24</f>
        <v>0</v>
      </c>
      <c r="F30" s="46"/>
      <c r="G30" s="47"/>
      <c r="H30" s="54"/>
      <c r="I30" s="55"/>
      <c r="J30" s="48"/>
      <c r="K30" s="49"/>
      <c r="L30" s="29">
        <f t="shared" ref="L30:L31" si="20">IF(SUM(E30-J30)&gt;24,"You've entered more than 24 hours.",SUM(E30-J30))</f>
        <v>0</v>
      </c>
      <c r="Q30" s="2">
        <f t="shared" ref="Q30:Q36" si="21">IF(ISERR(MONTH(D30)),0,IF(MONTH(D30)&lt;&gt;MONTH(K$7),0,IF(AND(WEEKDAY(D30)&lt;&gt;1,WEEKDAY(D30)&lt;&gt;7),8,0)))</f>
        <v>0</v>
      </c>
    </row>
    <row r="31" spans="2:18" ht="21.9" customHeight="1" x14ac:dyDescent="0.25">
      <c r="B31" s="64" t="s">
        <v>7</v>
      </c>
      <c r="C31" s="65"/>
      <c r="D31" s="25">
        <f t="shared" ref="D31:D34" si="22">IF($K$6="","",IF(D30="","",IF(D30+1&gt;$K$7,"",D30+1)))</f>
        <v>42050</v>
      </c>
      <c r="E31" s="41">
        <f t="shared" si="19"/>
        <v>0</v>
      </c>
      <c r="F31" s="46"/>
      <c r="G31" s="47"/>
      <c r="H31" s="54"/>
      <c r="I31" s="55"/>
      <c r="J31" s="48"/>
      <c r="K31" s="49"/>
      <c r="L31" s="29">
        <f t="shared" si="20"/>
        <v>0</v>
      </c>
      <c r="Q31" s="2">
        <f t="shared" si="21"/>
        <v>0</v>
      </c>
    </row>
    <row r="32" spans="2:18" ht="21.9" customHeight="1" x14ac:dyDescent="0.25">
      <c r="B32" s="64" t="s">
        <v>8</v>
      </c>
      <c r="C32" s="65"/>
      <c r="D32" s="25">
        <f t="shared" si="22"/>
        <v>42051</v>
      </c>
      <c r="E32" s="41">
        <f t="shared" ref="E32" si="23">+(H32-F32)*24</f>
        <v>0</v>
      </c>
      <c r="F32" s="46"/>
      <c r="G32" s="47"/>
      <c r="H32" s="54"/>
      <c r="I32" s="55"/>
      <c r="J32" s="48">
        <v>1E-4</v>
      </c>
      <c r="K32" s="49"/>
      <c r="L32" s="29">
        <f t="shared" ref="L32" si="24">IF(SUM(E32-J32)&gt;24,"You've entered more than 24 hours.",SUM(E32-J32))</f>
        <v>-1E-4</v>
      </c>
      <c r="Q32" s="2">
        <f t="shared" si="21"/>
        <v>8</v>
      </c>
    </row>
    <row r="33" spans="2:18" ht="21.9" customHeight="1" x14ac:dyDescent="0.25">
      <c r="B33" s="64" t="s">
        <v>9</v>
      </c>
      <c r="C33" s="65"/>
      <c r="D33" s="25">
        <f t="shared" si="22"/>
        <v>42052</v>
      </c>
      <c r="E33" s="38">
        <f t="shared" si="7"/>
        <v>9.25</v>
      </c>
      <c r="F33" s="46">
        <v>0.32291666666666669</v>
      </c>
      <c r="G33" s="47"/>
      <c r="H33" s="54">
        <v>0.70833333333333337</v>
      </c>
      <c r="I33" s="55"/>
      <c r="J33" s="48"/>
      <c r="K33" s="49"/>
      <c r="L33" s="29">
        <f t="shared" ref="L33:L35" si="25">IF(SUM(E33-J33)&gt;24,"You've entered more than 24 hours.",SUM(E33-J33))</f>
        <v>9.25</v>
      </c>
      <c r="Q33" s="2">
        <f t="shared" si="21"/>
        <v>8</v>
      </c>
    </row>
    <row r="34" spans="2:18" ht="21.9" customHeight="1" x14ac:dyDescent="0.25">
      <c r="B34" s="64" t="s">
        <v>10</v>
      </c>
      <c r="C34" s="65"/>
      <c r="D34" s="25">
        <f t="shared" si="22"/>
        <v>42053</v>
      </c>
      <c r="E34" s="38">
        <f t="shared" si="7"/>
        <v>8</v>
      </c>
      <c r="F34" s="46">
        <v>0.32291666666666669</v>
      </c>
      <c r="G34" s="47"/>
      <c r="H34" s="54">
        <v>0.65625</v>
      </c>
      <c r="I34" s="55"/>
      <c r="J34" s="48">
        <v>1.5</v>
      </c>
      <c r="K34" s="49"/>
      <c r="L34" s="29">
        <f t="shared" si="25"/>
        <v>6.5</v>
      </c>
      <c r="Q34" s="2">
        <f t="shared" si="21"/>
        <v>8</v>
      </c>
    </row>
    <row r="35" spans="2:18" ht="21.9" customHeight="1" x14ac:dyDescent="0.25">
      <c r="B35" s="64" t="s">
        <v>11</v>
      </c>
      <c r="C35" s="65"/>
      <c r="D35" s="25">
        <f t="shared" ref="D35:D52" si="26">IF($K$6="","",IF(D34="","",IF(D34+1&gt;$K$7,"",D34+1)))</f>
        <v>42054</v>
      </c>
      <c r="E35" s="38">
        <f t="shared" si="7"/>
        <v>8</v>
      </c>
      <c r="F35" s="46">
        <v>0.32291666666666669</v>
      </c>
      <c r="G35" s="47"/>
      <c r="H35" s="54">
        <v>0.65625</v>
      </c>
      <c r="I35" s="55"/>
      <c r="J35" s="48"/>
      <c r="K35" s="49"/>
      <c r="L35" s="29">
        <f t="shared" si="25"/>
        <v>8</v>
      </c>
      <c r="Q35" s="2">
        <f t="shared" si="21"/>
        <v>8</v>
      </c>
    </row>
    <row r="36" spans="2:18" ht="21.9" customHeight="1" x14ac:dyDescent="0.25">
      <c r="B36" s="64" t="s">
        <v>12</v>
      </c>
      <c r="C36" s="65"/>
      <c r="D36" s="25">
        <f t="shared" si="26"/>
        <v>42055</v>
      </c>
      <c r="E36" s="41">
        <f t="shared" ref="E36:E52" si="27">+(H36-F36)*24</f>
        <v>9.25</v>
      </c>
      <c r="F36" s="46">
        <v>0.32291666666666669</v>
      </c>
      <c r="G36" s="47"/>
      <c r="H36" s="54">
        <v>0.70833333333333337</v>
      </c>
      <c r="I36" s="55"/>
      <c r="J36" s="48"/>
      <c r="K36" s="49"/>
      <c r="L36" s="29">
        <f t="shared" ref="L36" si="28">IF(SUM(E36-J36)&gt;24,"You've entered more than 24 hours.",SUM(E36-J36))</f>
        <v>9.25</v>
      </c>
      <c r="Q36" s="2">
        <f t="shared" si="21"/>
        <v>8</v>
      </c>
    </row>
    <row r="37" spans="2:18" ht="21.9" customHeight="1" x14ac:dyDescent="0.25">
      <c r="B37" s="33"/>
      <c r="C37" s="36" t="s">
        <v>26</v>
      </c>
      <c r="D37" s="25"/>
      <c r="E37" s="34">
        <f>SUBTOTAL(9,E30:E36)</f>
        <v>34.5</v>
      </c>
      <c r="F37" s="48"/>
      <c r="G37" s="49"/>
      <c r="H37" s="63"/>
      <c r="I37" s="63"/>
      <c r="J37" s="48">
        <f>SUBTOTAL(9,J30:J36)</f>
        <v>1.5001</v>
      </c>
      <c r="K37" s="49"/>
      <c r="L37" s="29">
        <f>SUBTOTAL(9,L30:L36)</f>
        <v>32.999899999999997</v>
      </c>
      <c r="N37" s="40">
        <f>SUBTOTAL(9,L30:L36)</f>
        <v>32.999899999999997</v>
      </c>
      <c r="O37" s="40">
        <f>SUBTOTAL(9,L30:L36)</f>
        <v>32.999899999999997</v>
      </c>
      <c r="P37" s="40">
        <f>SUBTOTAL(9,L14:L36)</f>
        <v>103.4999</v>
      </c>
      <c r="Q37" s="2">
        <f>SUBTOTAL(9,Q30:Q36)</f>
        <v>40</v>
      </c>
      <c r="R37" s="40">
        <f>SUBTOTAL(9,Q14:Q36)</f>
        <v>120</v>
      </c>
    </row>
    <row r="38" spans="2:18" ht="21.9" customHeight="1" x14ac:dyDescent="0.25">
      <c r="B38" s="64" t="s">
        <v>6</v>
      </c>
      <c r="C38" s="65"/>
      <c r="D38" s="25">
        <f>IF($K$6="","",IF(D36="","",IF(D36+1&gt;$K$7,"",D36+1)))</f>
        <v>42056</v>
      </c>
      <c r="E38" s="42">
        <f t="shared" si="27"/>
        <v>12</v>
      </c>
      <c r="F38" s="46">
        <v>0.5</v>
      </c>
      <c r="G38" s="47"/>
      <c r="H38" s="54">
        <v>1</v>
      </c>
      <c r="I38" s="55"/>
      <c r="J38" s="48">
        <v>2.25</v>
      </c>
      <c r="K38" s="49"/>
      <c r="L38" s="29">
        <f t="shared" ref="L38:L44" si="29">IF(SUM(E38-J38)&gt;24,"You've entered more than 24 hours.",SUM(E38-J38))</f>
        <v>9.75</v>
      </c>
      <c r="Q38" s="2">
        <f t="shared" ref="Q38:Q44" si="30">IF(ISERR(MONTH(D38)),0,IF(MONTH(D38)&lt;&gt;MONTH(K$7),0,IF(AND(WEEKDAY(D38)&lt;&gt;1,WEEKDAY(D38)&lt;&gt;7),8,0)))</f>
        <v>0</v>
      </c>
    </row>
    <row r="39" spans="2:18" ht="21.9" customHeight="1" x14ac:dyDescent="0.25">
      <c r="B39" s="64" t="s">
        <v>7</v>
      </c>
      <c r="C39" s="65"/>
      <c r="D39" s="25">
        <f t="shared" si="26"/>
        <v>42057</v>
      </c>
      <c r="E39" s="42">
        <f t="shared" si="27"/>
        <v>22.25</v>
      </c>
      <c r="F39" s="46">
        <v>6.9444444444444447E-4</v>
      </c>
      <c r="G39" s="47"/>
      <c r="H39" s="54">
        <v>0.9277777777777777</v>
      </c>
      <c r="I39" s="55"/>
      <c r="J39" s="48">
        <v>17.5</v>
      </c>
      <c r="K39" s="49"/>
      <c r="L39" s="29">
        <f t="shared" si="29"/>
        <v>4.75</v>
      </c>
      <c r="Q39" s="2">
        <f t="shared" si="30"/>
        <v>0</v>
      </c>
    </row>
    <row r="40" spans="2:18" ht="21.9" customHeight="1" x14ac:dyDescent="0.25">
      <c r="B40" s="64" t="s">
        <v>8</v>
      </c>
      <c r="C40" s="65"/>
      <c r="D40" s="25">
        <f t="shared" si="26"/>
        <v>42058</v>
      </c>
      <c r="E40" s="42">
        <f t="shared" si="27"/>
        <v>14.500000000000002</v>
      </c>
      <c r="F40" s="46">
        <v>0.10416666666666667</v>
      </c>
      <c r="G40" s="47"/>
      <c r="H40" s="54">
        <v>0.70833333333333337</v>
      </c>
      <c r="I40" s="55"/>
      <c r="J40" s="48">
        <v>2</v>
      </c>
      <c r="K40" s="49"/>
      <c r="L40" s="29">
        <f t="shared" si="29"/>
        <v>12.500000000000002</v>
      </c>
      <c r="Q40" s="2">
        <f t="shared" si="30"/>
        <v>8</v>
      </c>
    </row>
    <row r="41" spans="2:18" ht="21.9" customHeight="1" x14ac:dyDescent="0.25">
      <c r="B41" s="64" t="s">
        <v>9</v>
      </c>
      <c r="C41" s="65"/>
      <c r="D41" s="25">
        <f t="shared" si="26"/>
        <v>42059</v>
      </c>
      <c r="E41" s="42">
        <f t="shared" si="27"/>
        <v>12.499999999999998</v>
      </c>
      <c r="F41" s="46">
        <v>0.32291666666666669</v>
      </c>
      <c r="G41" s="47"/>
      <c r="H41" s="54">
        <v>0.84375</v>
      </c>
      <c r="I41" s="55"/>
      <c r="J41" s="48">
        <v>2.25</v>
      </c>
      <c r="K41" s="49"/>
      <c r="L41" s="29">
        <f t="shared" si="29"/>
        <v>10.249999999999998</v>
      </c>
      <c r="Q41" s="2">
        <f t="shared" si="30"/>
        <v>8</v>
      </c>
    </row>
    <row r="42" spans="2:18" ht="21.9" customHeight="1" x14ac:dyDescent="0.25">
      <c r="B42" s="64" t="s">
        <v>10</v>
      </c>
      <c r="C42" s="65"/>
      <c r="D42" s="25">
        <f t="shared" si="26"/>
        <v>42060</v>
      </c>
      <c r="E42" s="42">
        <f t="shared" si="27"/>
        <v>16.25</v>
      </c>
      <c r="F42" s="46">
        <v>0.32291666666666669</v>
      </c>
      <c r="G42" s="47"/>
      <c r="H42" s="54">
        <v>1</v>
      </c>
      <c r="I42" s="55"/>
      <c r="J42" s="48">
        <v>6.25</v>
      </c>
      <c r="K42" s="49"/>
      <c r="L42" s="29">
        <f t="shared" si="29"/>
        <v>10</v>
      </c>
      <c r="Q42" s="2">
        <f t="shared" si="30"/>
        <v>8</v>
      </c>
    </row>
    <row r="43" spans="2:18" ht="21.9" customHeight="1" x14ac:dyDescent="0.25">
      <c r="B43" s="64" t="s">
        <v>11</v>
      </c>
      <c r="C43" s="65"/>
      <c r="D43" s="25">
        <f t="shared" si="26"/>
        <v>42061</v>
      </c>
      <c r="E43" s="42">
        <f t="shared" si="27"/>
        <v>18</v>
      </c>
      <c r="F43" s="46">
        <v>6.9444444444444447E-4</v>
      </c>
      <c r="G43" s="47"/>
      <c r="H43" s="54">
        <v>0.75069444444444444</v>
      </c>
      <c r="I43" s="55"/>
      <c r="J43" s="48">
        <v>6</v>
      </c>
      <c r="K43" s="49"/>
      <c r="L43" s="29">
        <f t="shared" si="29"/>
        <v>12</v>
      </c>
      <c r="Q43" s="2">
        <f t="shared" si="30"/>
        <v>8</v>
      </c>
    </row>
    <row r="44" spans="2:18" ht="21.9" customHeight="1" x14ac:dyDescent="0.25">
      <c r="B44" s="64" t="s">
        <v>12</v>
      </c>
      <c r="C44" s="65"/>
      <c r="D44" s="25">
        <f t="shared" si="26"/>
        <v>42062</v>
      </c>
      <c r="E44" s="42">
        <f t="shared" si="27"/>
        <v>16.5</v>
      </c>
      <c r="F44" s="46">
        <v>0.3125</v>
      </c>
      <c r="G44" s="47"/>
      <c r="H44" s="54">
        <v>1</v>
      </c>
      <c r="I44" s="55"/>
      <c r="J44" s="48">
        <v>4.5</v>
      </c>
      <c r="K44" s="49"/>
      <c r="L44" s="29">
        <f t="shared" si="29"/>
        <v>12</v>
      </c>
      <c r="Q44" s="2">
        <f t="shared" si="30"/>
        <v>8</v>
      </c>
    </row>
    <row r="45" spans="2:18" ht="21.9" customHeight="1" x14ac:dyDescent="0.25">
      <c r="B45" s="33"/>
      <c r="C45" s="36" t="s">
        <v>26</v>
      </c>
      <c r="D45" s="25"/>
      <c r="E45" s="34">
        <f>SUBTOTAL(9,E38:E44)</f>
        <v>112</v>
      </c>
      <c r="F45" s="48"/>
      <c r="G45" s="49"/>
      <c r="H45" s="63"/>
      <c r="I45" s="63"/>
      <c r="J45" s="48">
        <f>SUBTOTAL(9,J38:J44)</f>
        <v>40.75</v>
      </c>
      <c r="K45" s="49"/>
      <c r="L45" s="29">
        <f>SUBTOTAL(9,L38:L44)</f>
        <v>71.25</v>
      </c>
      <c r="N45" s="40">
        <f>SUBTOTAL(9,L38:L44)</f>
        <v>71.25</v>
      </c>
      <c r="O45" s="40">
        <f>SUBTOTAL(9,L30:L44)</f>
        <v>104.2499</v>
      </c>
      <c r="P45" s="40">
        <f>SUBTOTAL(9,L14:L44)</f>
        <v>174.7499</v>
      </c>
      <c r="Q45" s="2">
        <f>SUBTOTAL(9,Q38:Q44)</f>
        <v>40</v>
      </c>
      <c r="R45" s="40">
        <f>SUBTOTAL(9,Q14:Q44)</f>
        <v>160</v>
      </c>
    </row>
    <row r="46" spans="2:18" ht="21.9" customHeight="1" x14ac:dyDescent="0.25">
      <c r="B46" s="64" t="s">
        <v>6</v>
      </c>
      <c r="C46" s="65"/>
      <c r="D46" s="25">
        <f>IF($K$6="","",IF(D44="","",IF(D44+1&gt;$K$7,"",D44+1)))</f>
        <v>42063</v>
      </c>
      <c r="E46" s="42">
        <f t="shared" si="27"/>
        <v>23.5</v>
      </c>
      <c r="F46" s="46">
        <v>1.1574074074074073E-5</v>
      </c>
      <c r="G46" s="47"/>
      <c r="H46" s="54">
        <v>0.97917824074074078</v>
      </c>
      <c r="I46" s="55"/>
      <c r="J46" s="48">
        <f>7.5+1+5+1.5+2</f>
        <v>17</v>
      </c>
      <c r="K46" s="49"/>
      <c r="L46" s="29">
        <f t="shared" ref="L46:L52" si="31">IF(SUM(E46-J46)&gt;24,"You've entered more than 24 hours.",SUM(E46-J46))</f>
        <v>6.5</v>
      </c>
      <c r="Q46" s="2">
        <f t="shared" ref="Q46:Q52" si="32">IF(ISERR(MONTH(D46)),0,IF(MONTH(D46)&lt;&gt;MONTH(K$7),0,IF(AND(WEEKDAY(D46)&lt;&gt;1,WEEKDAY(D46)&lt;&gt;7),8,0)))</f>
        <v>0</v>
      </c>
    </row>
    <row r="47" spans="2:18" ht="21.9" customHeight="1" x14ac:dyDescent="0.25">
      <c r="B47" s="64" t="s">
        <v>7</v>
      </c>
      <c r="C47" s="65"/>
      <c r="D47" s="25" t="str">
        <f t="shared" si="26"/>
        <v/>
      </c>
      <c r="E47" s="42">
        <f t="shared" si="27"/>
        <v>0</v>
      </c>
      <c r="F47" s="46"/>
      <c r="G47" s="47"/>
      <c r="H47" s="54"/>
      <c r="I47" s="55"/>
      <c r="J47" s="48"/>
      <c r="K47" s="49"/>
      <c r="L47" s="29">
        <f t="shared" si="31"/>
        <v>0</v>
      </c>
      <c r="Q47" s="2">
        <f t="shared" si="32"/>
        <v>0</v>
      </c>
    </row>
    <row r="48" spans="2:18" ht="21.9" customHeight="1" x14ac:dyDescent="0.25">
      <c r="B48" s="64" t="s">
        <v>8</v>
      </c>
      <c r="C48" s="65"/>
      <c r="D48" s="25" t="str">
        <f t="shared" si="26"/>
        <v/>
      </c>
      <c r="E48" s="42">
        <f t="shared" si="27"/>
        <v>0</v>
      </c>
      <c r="F48" s="46"/>
      <c r="G48" s="47"/>
      <c r="H48" s="54"/>
      <c r="I48" s="55"/>
      <c r="J48" s="48"/>
      <c r="K48" s="49"/>
      <c r="L48" s="29">
        <f t="shared" si="31"/>
        <v>0</v>
      </c>
      <c r="Q48" s="2">
        <f t="shared" si="32"/>
        <v>0</v>
      </c>
    </row>
    <row r="49" spans="2:18" ht="21.9" customHeight="1" x14ac:dyDescent="0.25">
      <c r="B49" s="64" t="s">
        <v>9</v>
      </c>
      <c r="C49" s="65"/>
      <c r="D49" s="25" t="str">
        <f t="shared" si="26"/>
        <v/>
      </c>
      <c r="E49" s="42">
        <f t="shared" si="27"/>
        <v>0</v>
      </c>
      <c r="F49" s="46"/>
      <c r="G49" s="47"/>
      <c r="H49" s="54"/>
      <c r="I49" s="55"/>
      <c r="J49" s="48"/>
      <c r="K49" s="49"/>
      <c r="L49" s="29">
        <f t="shared" si="31"/>
        <v>0</v>
      </c>
      <c r="Q49" s="2">
        <f t="shared" si="32"/>
        <v>0</v>
      </c>
    </row>
    <row r="50" spans="2:18" ht="21.9" customHeight="1" x14ac:dyDescent="0.25">
      <c r="B50" s="64" t="s">
        <v>10</v>
      </c>
      <c r="C50" s="65"/>
      <c r="D50" s="25" t="str">
        <f t="shared" si="26"/>
        <v/>
      </c>
      <c r="E50" s="42">
        <f t="shared" si="27"/>
        <v>0</v>
      </c>
      <c r="F50" s="46"/>
      <c r="G50" s="47"/>
      <c r="H50" s="54"/>
      <c r="I50" s="55"/>
      <c r="J50" s="48"/>
      <c r="K50" s="49"/>
      <c r="L50" s="29">
        <f t="shared" si="31"/>
        <v>0</v>
      </c>
      <c r="Q50" s="2">
        <f t="shared" si="32"/>
        <v>0</v>
      </c>
    </row>
    <row r="51" spans="2:18" ht="21.9" customHeight="1" x14ac:dyDescent="0.25">
      <c r="B51" s="64" t="s">
        <v>11</v>
      </c>
      <c r="C51" s="65"/>
      <c r="D51" s="25" t="str">
        <f t="shared" si="26"/>
        <v/>
      </c>
      <c r="E51" s="42">
        <f t="shared" si="27"/>
        <v>0</v>
      </c>
      <c r="F51" s="46"/>
      <c r="G51" s="47"/>
      <c r="H51" s="54"/>
      <c r="I51" s="55"/>
      <c r="J51" s="48"/>
      <c r="K51" s="49"/>
      <c r="L51" s="29">
        <f t="shared" si="31"/>
        <v>0</v>
      </c>
      <c r="Q51" s="2">
        <f t="shared" si="32"/>
        <v>0</v>
      </c>
    </row>
    <row r="52" spans="2:18" ht="21.9" customHeight="1" x14ac:dyDescent="0.25">
      <c r="B52" s="64" t="s">
        <v>12</v>
      </c>
      <c r="C52" s="65"/>
      <c r="D52" s="25" t="str">
        <f t="shared" si="26"/>
        <v/>
      </c>
      <c r="E52" s="42">
        <f t="shared" si="27"/>
        <v>0</v>
      </c>
      <c r="F52" s="46"/>
      <c r="G52" s="47"/>
      <c r="H52" s="54"/>
      <c r="I52" s="55"/>
      <c r="J52" s="48"/>
      <c r="K52" s="49"/>
      <c r="L52" s="29">
        <f t="shared" si="31"/>
        <v>0</v>
      </c>
      <c r="Q52" s="2">
        <f t="shared" si="32"/>
        <v>0</v>
      </c>
    </row>
    <row r="53" spans="2:18" ht="21.9" customHeight="1" x14ac:dyDescent="0.25">
      <c r="B53" s="37"/>
      <c r="C53" s="36" t="s">
        <v>26</v>
      </c>
      <c r="D53" s="39"/>
      <c r="E53" s="38">
        <f>SUBTOTAL(9,E46:E52)</f>
        <v>23.5</v>
      </c>
      <c r="F53" s="48"/>
      <c r="G53" s="49"/>
      <c r="H53" s="70"/>
      <c r="I53" s="71"/>
      <c r="J53" s="48">
        <f>SUBTOTAL(9,J46:J48)</f>
        <v>17</v>
      </c>
      <c r="K53" s="49"/>
      <c r="L53" s="29">
        <f>SUBTOTAL(9,L46:L48)</f>
        <v>6.5</v>
      </c>
      <c r="N53" s="40">
        <f>SUBTOTAL(9,L46:L52)</f>
        <v>6.5</v>
      </c>
      <c r="O53" s="40">
        <f>SUBTOTAL(9,L30:L52)</f>
        <v>110.7499</v>
      </c>
      <c r="P53" s="40">
        <f>SUBTOTAL(9,L14:L52)</f>
        <v>181.2499</v>
      </c>
      <c r="Q53" s="2">
        <f>SUBTOTAL(9,Q46:Q52)</f>
        <v>0</v>
      </c>
      <c r="R53" s="40">
        <f>SUBTOTAL(9,Q14:Q52)</f>
        <v>160</v>
      </c>
    </row>
    <row r="54" spans="2:18" ht="21.9" customHeight="1" x14ac:dyDescent="0.25">
      <c r="D54" s="32" t="s">
        <v>13</v>
      </c>
      <c r="E54" s="18">
        <f>SUBTOTAL(9,E14:E53)</f>
        <v>251.25</v>
      </c>
      <c r="F54" s="50"/>
      <c r="G54" s="51"/>
      <c r="H54" s="50"/>
      <c r="I54" s="51"/>
      <c r="J54" s="50">
        <f t="shared" ref="J54:L54" si="33">SUBTOTAL(9,J14:J53)</f>
        <v>70.000100000000003</v>
      </c>
      <c r="K54" s="51"/>
      <c r="L54" s="35">
        <f t="shared" si="33"/>
        <v>181.2499</v>
      </c>
      <c r="Q54" s="2">
        <f>SUBTOTAL(9,Q14:Q53)</f>
        <v>160</v>
      </c>
    </row>
    <row r="55" spans="2:18" ht="21.9" customHeight="1" x14ac:dyDescent="0.25">
      <c r="D55" s="32" t="s">
        <v>15</v>
      </c>
      <c r="E55" s="19">
        <v>167</v>
      </c>
      <c r="F55" s="52"/>
      <c r="G55" s="53"/>
      <c r="H55" s="56"/>
      <c r="I55" s="56"/>
      <c r="J55" s="52">
        <v>-167</v>
      </c>
      <c r="K55" s="53"/>
      <c r="L55" s="30"/>
    </row>
    <row r="56" spans="2:18" ht="21.9" customHeight="1" x14ac:dyDescent="0.25">
      <c r="D56" s="32" t="s">
        <v>14</v>
      </c>
      <c r="E56" s="31">
        <f>E54*E55</f>
        <v>41958.75</v>
      </c>
      <c r="F56" s="43"/>
      <c r="G56" s="44"/>
      <c r="H56" s="66"/>
      <c r="I56" s="66"/>
      <c r="J56" s="43">
        <f>J54*J55</f>
        <v>-11690.0167</v>
      </c>
      <c r="K56" s="44"/>
      <c r="L56" s="31">
        <f>SUM(E56:J56)</f>
        <v>30268.7333</v>
      </c>
    </row>
    <row r="58" spans="2:18" ht="26.25" customHeight="1" x14ac:dyDescent="0.3">
      <c r="B58" s="5"/>
      <c r="C58" s="5"/>
      <c r="E58" s="62"/>
      <c r="F58" s="62"/>
      <c r="G58" s="62"/>
      <c r="H58" s="62"/>
      <c r="I58" s="62"/>
      <c r="J58" s="62"/>
      <c r="K58" s="62"/>
      <c r="L58" s="62"/>
    </row>
    <row r="59" spans="2:18" ht="17.100000000000001" customHeight="1" x14ac:dyDescent="0.25">
      <c r="E59" s="20" t="s">
        <v>18</v>
      </c>
      <c r="F59" s="21"/>
      <c r="G59" s="20"/>
      <c r="H59" s="22"/>
      <c r="I59" s="23"/>
      <c r="J59" s="21"/>
      <c r="K59" s="24" t="s">
        <v>19</v>
      </c>
      <c r="L59" s="20"/>
    </row>
    <row r="60" spans="2:18" s="6" customFormat="1" ht="17.25" customHeight="1" x14ac:dyDescent="0.3">
      <c r="E60" s="62"/>
      <c r="F60" s="62"/>
      <c r="G60" s="62"/>
      <c r="H60" s="62"/>
      <c r="I60" s="62"/>
      <c r="J60" s="62"/>
      <c r="K60" s="62"/>
      <c r="L60" s="62"/>
    </row>
    <row r="61" spans="2:18" ht="17.100000000000001" customHeight="1" x14ac:dyDescent="0.25">
      <c r="E61" s="20" t="s">
        <v>20</v>
      </c>
      <c r="F61" s="21"/>
      <c r="G61" s="23"/>
      <c r="H61" s="20"/>
      <c r="I61" s="20"/>
      <c r="J61" s="21"/>
      <c r="K61" s="24" t="s">
        <v>19</v>
      </c>
      <c r="L61" s="20"/>
    </row>
  </sheetData>
  <mergeCells count="181">
    <mergeCell ref="F31:G31"/>
    <mergeCell ref="H31:I31"/>
    <mergeCell ref="J31:K31"/>
    <mergeCell ref="J45:K45"/>
    <mergeCell ref="B48:C48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F53:G53"/>
    <mergeCell ref="H53:I53"/>
    <mergeCell ref="J53:K53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B22:C22"/>
    <mergeCell ref="B25:C25"/>
    <mergeCell ref="B26:C26"/>
    <mergeCell ref="B27:C27"/>
    <mergeCell ref="E60:J60"/>
    <mergeCell ref="K58:L58"/>
    <mergeCell ref="K60:L60"/>
    <mergeCell ref="J13:K13"/>
    <mergeCell ref="J14:K14"/>
    <mergeCell ref="J17:K17"/>
    <mergeCell ref="J18:K18"/>
    <mergeCell ref="J19:K19"/>
    <mergeCell ref="E58:J58"/>
    <mergeCell ref="J20:K20"/>
    <mergeCell ref="J22:K22"/>
    <mergeCell ref="J25:K25"/>
    <mergeCell ref="J26:K26"/>
    <mergeCell ref="F22:G22"/>
    <mergeCell ref="F25:G25"/>
    <mergeCell ref="F19:G19"/>
    <mergeCell ref="F20:G20"/>
    <mergeCell ref="H56:I56"/>
    <mergeCell ref="H20:I20"/>
    <mergeCell ref="B50:C50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J56:K56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6:G56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</mergeCells>
  <phoneticPr fontId="0" type="noConversion"/>
  <hyperlinks>
    <hyperlink ref="K11" r:id="rId1"/>
  </hyperlinks>
  <pageMargins left="0.75" right="0.75" top="0.5" bottom="0.5" header="0.5" footer="0"/>
  <pageSetup scale="55" orientation="portrait"/>
  <headerFooter alignWithMargins="0"/>
  <ignoredErrors>
    <ignoredError sqref="E56 J56" emptyCellReferenc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Sheet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Windows User</cp:lastModifiedBy>
  <cp:lastPrinted>2015-01-05T16:39:59Z</cp:lastPrinted>
  <dcterms:created xsi:type="dcterms:W3CDTF">2000-08-25T01:59:39Z</dcterms:created>
  <dcterms:modified xsi:type="dcterms:W3CDTF">2015-03-31T02:36:45Z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