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180" yWindow="1560" windowWidth="7470" windowHeight="9375"/>
  </bookViews>
  <sheets>
    <sheet name="Service Invoice" sheetId="1" r:id="rId1"/>
    <sheet name="Sheet1" sheetId="2" r:id="rId2"/>
  </sheets>
  <definedNames>
    <definedName name="_xlnm.Print_Area" localSheetId="0">'Service Invoice'!$A$1:$G$49</definedName>
  </definedNames>
  <calcPr calcId="145621" concurrentCalc="0"/>
</workbook>
</file>

<file path=xl/calcChain.xml><?xml version="1.0" encoding="utf-8"?>
<calcChain xmlns="http://schemas.openxmlformats.org/spreadsheetml/2006/main">
  <c r="E39" i="1" l="1"/>
  <c r="E38" i="1"/>
  <c r="E34" i="1"/>
  <c r="E35" i="1"/>
  <c r="E33" i="1"/>
  <c r="E37" i="1"/>
  <c r="E36" i="1"/>
  <c r="E32" i="1"/>
  <c r="E31" i="1"/>
  <c r="E30" i="1"/>
  <c r="E29" i="1"/>
  <c r="E28" i="1"/>
  <c r="E27" i="1"/>
  <c r="E26" i="1"/>
  <c r="E25" i="1"/>
  <c r="E24" i="1"/>
  <c r="E23" i="1"/>
  <c r="E22" i="1"/>
  <c r="E21" i="1"/>
  <c r="F39" i="1"/>
  <c r="G39" i="1"/>
  <c r="F38" i="1"/>
  <c r="G38" i="1"/>
  <c r="F37" i="1"/>
  <c r="G37" i="1"/>
  <c r="F36" i="1"/>
  <c r="G36" i="1"/>
  <c r="E44" i="1"/>
  <c r="F22" i="1"/>
  <c r="G22" i="1"/>
  <c r="F35" i="1"/>
  <c r="G35" i="1"/>
  <c r="F34" i="1"/>
  <c r="G34" i="1"/>
  <c r="F33" i="1"/>
  <c r="G33" i="1"/>
  <c r="F32" i="1"/>
  <c r="G32" i="1"/>
  <c r="F31" i="1"/>
  <c r="G31" i="1"/>
  <c r="F30" i="1"/>
  <c r="G30" i="1"/>
  <c r="F29" i="1"/>
  <c r="G29" i="1"/>
  <c r="F28" i="1"/>
  <c r="G28" i="1"/>
  <c r="F27" i="1"/>
  <c r="G27" i="1"/>
  <c r="F26" i="1"/>
  <c r="G26" i="1"/>
  <c r="F25" i="1"/>
  <c r="G25" i="1"/>
  <c r="F24" i="1"/>
  <c r="G24" i="1"/>
  <c r="F23" i="1"/>
  <c r="G23" i="1"/>
  <c r="F21" i="1"/>
  <c r="G21" i="1"/>
  <c r="G41" i="1"/>
  <c r="G42" i="1"/>
  <c r="G43" i="1"/>
  <c r="G44" i="1"/>
  <c r="F44" i="1"/>
</calcChain>
</file>

<file path=xl/sharedStrings.xml><?xml version="1.0" encoding="utf-8"?>
<sst xmlns="http://schemas.openxmlformats.org/spreadsheetml/2006/main" count="64" uniqueCount="31">
  <si>
    <t>INVOICE</t>
  </si>
  <si>
    <t>INVOICE #</t>
  </si>
  <si>
    <t>BILL TO:</t>
  </si>
  <si>
    <t>3 Wood Willow Close SW</t>
  </si>
  <si>
    <t>Make all cheques payable to:</t>
  </si>
  <si>
    <t>Purchase Order #</t>
  </si>
  <si>
    <t>Invoice for Expense re-imbursement for expenses incurred by:</t>
  </si>
  <si>
    <t>Receipt No</t>
  </si>
  <si>
    <t>Purpose of Expense</t>
  </si>
  <si>
    <t>GST</t>
  </si>
  <si>
    <t>TOTAL</t>
  </si>
  <si>
    <t>Taxi</t>
  </si>
  <si>
    <t>Meals &amp; Entertainment</t>
  </si>
  <si>
    <t>Calgary</t>
  </si>
  <si>
    <t>Hotel</t>
  </si>
  <si>
    <t>DATE OF EXPENSE</t>
  </si>
  <si>
    <t>PLACE OF PURCHASE</t>
  </si>
  <si>
    <t>EXPENSE AMOUNT Net of GST</t>
  </si>
  <si>
    <t>C CUBED Information Services Inc.</t>
  </si>
  <si>
    <t>Carla Cook</t>
  </si>
  <si>
    <t>Calgary AB  T2W 4H1</t>
  </si>
  <si>
    <t>977151 AB Ltd</t>
  </si>
  <si>
    <t>1364-6 Ave E</t>
  </si>
  <si>
    <t>Vancouver BC   V5N1P1</t>
  </si>
  <si>
    <t>Tim To</t>
  </si>
  <si>
    <t>GST #86506-9686 RT0001</t>
  </si>
  <si>
    <t>Phone (604) 250-9020</t>
  </si>
  <si>
    <t>Vancouver</t>
  </si>
  <si>
    <t>Airfare and Hotel</t>
  </si>
  <si>
    <t xml:space="preserve">201411EX etc </t>
  </si>
  <si>
    <t>For the Period of Nov 17-20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</si>
</sst>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2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  <font>
      <sz val="12"/>
      <name val="Times New Roman"/>
      <family val="1"/>
    </font>
    <font>
      <sz val="10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165" fontId="0" fillId="0" borderId="4" xfId="0" applyNumberFormat="1" applyBorder="1"/>
    <xf numFmtId="0" fontId="0" fillId="0" borderId="4" xfId="0" applyBorder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0" fillId="0" borderId="4" xfId="0" applyBorder="1" applyProtection="1"/>
    <xf numFmtId="0" fontId="4" fillId="0" borderId="4" xfId="0" applyFont="1" applyBorder="1" applyProtection="1"/>
    <xf numFmtId="0" fontId="1" fillId="2" borderId="5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6" xfId="0" applyNumberFormat="1" applyBorder="1"/>
    <xf numFmtId="0" fontId="0" fillId="0" borderId="7" xfId="0" applyBorder="1"/>
    <xf numFmtId="165" fontId="0" fillId="0" borderId="8" xfId="0" applyNumberFormat="1" applyBorder="1"/>
    <xf numFmtId="0" fontId="0" fillId="0" borderId="8" xfId="0" applyBorder="1"/>
    <xf numFmtId="0" fontId="0" fillId="0" borderId="8" xfId="0" applyBorder="1" applyProtection="1"/>
    <xf numFmtId="44" fontId="0" fillId="0" borderId="4" xfId="0" applyNumberFormat="1" applyBorder="1" applyProtection="1"/>
    <xf numFmtId="44" fontId="0" fillId="0" borderId="3" xfId="0" applyNumberFormat="1" applyBorder="1" applyProtection="1"/>
    <xf numFmtId="44" fontId="0" fillId="0" borderId="4" xfId="0" applyNumberFormat="1" applyBorder="1"/>
    <xf numFmtId="44" fontId="9" fillId="0" borderId="8" xfId="0" applyNumberFormat="1" applyFont="1" applyBorder="1" applyAlignment="1" applyProtection="1">
      <alignment horizontal="center"/>
    </xf>
    <xf numFmtId="44" fontId="1" fillId="0" borderId="9" xfId="0" applyNumberFormat="1" applyFont="1" applyBorder="1"/>
    <xf numFmtId="0" fontId="0" fillId="0" borderId="0" xfId="0"/>
    <xf numFmtId="0" fontId="0" fillId="0" borderId="10" xfId="0" applyBorder="1" applyProtection="1"/>
    <xf numFmtId="4" fontId="0" fillId="0" borderId="10" xfId="0" applyNumberFormat="1" applyBorder="1" applyProtection="1"/>
    <xf numFmtId="0" fontId="0" fillId="0" borderId="10" xfId="0" applyNumberFormat="1" applyBorder="1"/>
    <xf numFmtId="0" fontId="10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3" borderId="0" xfId="0" applyFill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0" fillId="3" borderId="0" xfId="0" applyFill="1"/>
    <xf numFmtId="8" fontId="6" fillId="3" borderId="0" xfId="0" applyNumberFormat="1" applyFont="1" applyFill="1" applyAlignment="1">
      <alignment horizontal="right" vertical="top"/>
    </xf>
    <xf numFmtId="0" fontId="10" fillId="0" borderId="0" xfId="0" applyFont="1" applyAlignment="1">
      <alignment horizontal="left"/>
    </xf>
    <xf numFmtId="0" fontId="11" fillId="0" borderId="0" xfId="0" applyFont="1"/>
    <xf numFmtId="164" fontId="1" fillId="0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611</xdr:row>
      <xdr:rowOff>57150</xdr:rowOff>
    </xdr:from>
    <xdr:to>
      <xdr:col>172</xdr:col>
      <xdr:colOff>552450</xdr:colOff>
      <xdr:row>617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G48"/>
  <sheetViews>
    <sheetView tabSelected="1" zoomScale="80" zoomScaleNormal="80" workbookViewId="0">
      <selection activeCell="A17" sqref="A17"/>
    </sheetView>
  </sheetViews>
  <sheetFormatPr defaultRowHeight="12.75"/>
  <cols>
    <col min="1" max="1" width="9.28515625" customWidth="1"/>
    <col min="2" max="2" width="19.85546875" bestFit="1" customWidth="1"/>
    <col min="3" max="3" width="15.42578125" customWidth="1"/>
    <col min="4" max="4" width="34.28515625" customWidth="1"/>
    <col min="5" max="5" width="18.85546875" customWidth="1"/>
    <col min="6" max="6" width="11.42578125" customWidth="1"/>
    <col min="7" max="7" width="24.28515625" customWidth="1"/>
    <col min="8" max="8" width="10.140625" bestFit="1" customWidth="1"/>
  </cols>
  <sheetData>
    <row r="1" spans="1:7" ht="14.25" customHeight="1">
      <c r="C1" s="4"/>
      <c r="D1" s="4"/>
      <c r="E1" s="5"/>
    </row>
    <row r="2" spans="1:7" ht="15.75" customHeight="1">
      <c r="C2" s="6"/>
      <c r="D2" s="6"/>
      <c r="E2" s="6"/>
    </row>
    <row r="3" spans="1:7" ht="19.5" customHeight="1">
      <c r="C3" s="4"/>
      <c r="D3" s="4"/>
      <c r="G3" s="38" t="s">
        <v>21</v>
      </c>
    </row>
    <row r="4" spans="1:7" s="7" customFormat="1" ht="20.25" customHeight="1">
      <c r="G4" s="39" t="s">
        <v>22</v>
      </c>
    </row>
    <row r="5" spans="1:7" ht="14.25" customHeight="1">
      <c r="G5" s="4" t="s">
        <v>23</v>
      </c>
    </row>
    <row r="6" spans="1:7" ht="14.25" customHeight="1">
      <c r="A6" s="1" t="s">
        <v>2</v>
      </c>
      <c r="D6" s="49" t="s">
        <v>0</v>
      </c>
      <c r="E6" s="49"/>
      <c r="G6" s="40" t="s">
        <v>26</v>
      </c>
    </row>
    <row r="7" spans="1:7" ht="14.25" customHeight="1">
      <c r="A7" s="1" t="s">
        <v>19</v>
      </c>
      <c r="B7" s="9"/>
      <c r="D7" s="49"/>
      <c r="E7" s="49"/>
      <c r="G7" s="4"/>
    </row>
    <row r="8" spans="1:7">
      <c r="A8" s="34" t="s">
        <v>18</v>
      </c>
      <c r="G8" s="41">
        <v>41973</v>
      </c>
    </row>
    <row r="9" spans="1:7">
      <c r="A9" s="3" t="s">
        <v>3</v>
      </c>
      <c r="G9" s="34"/>
    </row>
    <row r="10" spans="1:7">
      <c r="A10" s="3" t="s">
        <v>20</v>
      </c>
      <c r="F10" s="8" t="s">
        <v>1</v>
      </c>
      <c r="G10" s="42" t="s">
        <v>29</v>
      </c>
    </row>
    <row r="11" spans="1:7">
      <c r="C11" s="3"/>
      <c r="F11" s="15" t="s">
        <v>5</v>
      </c>
      <c r="G11" s="47">
        <v>4501407836</v>
      </c>
    </row>
    <row r="13" spans="1:7" ht="15" customHeight="1">
      <c r="A13" s="3"/>
      <c r="E13" s="16"/>
    </row>
    <row r="14" spans="1:7" ht="15" customHeight="1">
      <c r="A14" s="10"/>
      <c r="C14" s="8"/>
      <c r="E14" s="17"/>
    </row>
    <row r="15" spans="1:7">
      <c r="A15" s="18" t="s">
        <v>6</v>
      </c>
      <c r="E15" s="16" t="s">
        <v>24</v>
      </c>
    </row>
    <row r="16" spans="1:7">
      <c r="A16" s="43" t="s">
        <v>30</v>
      </c>
      <c r="B16" s="44"/>
      <c r="C16" s="45"/>
      <c r="D16" s="12"/>
    </row>
    <row r="17" spans="1:7">
      <c r="C17" s="11"/>
      <c r="D17" s="8"/>
    </row>
    <row r="19" spans="1:7" ht="15.75" customHeight="1" thickBot="1"/>
    <row r="20" spans="1:7" s="2" customFormat="1" ht="28.9" customHeight="1">
      <c r="A20" s="21" t="s">
        <v>7</v>
      </c>
      <c r="B20" s="22" t="s">
        <v>15</v>
      </c>
      <c r="C20" s="22" t="s">
        <v>16</v>
      </c>
      <c r="D20" s="22" t="s">
        <v>8</v>
      </c>
      <c r="E20" s="22" t="s">
        <v>17</v>
      </c>
      <c r="F20" s="22" t="s">
        <v>9</v>
      </c>
      <c r="G20" s="23" t="s">
        <v>10</v>
      </c>
    </row>
    <row r="21" spans="1:7" s="2" customFormat="1" ht="12.6" customHeight="1">
      <c r="A21" s="37">
        <v>1</v>
      </c>
      <c r="B21" s="48">
        <v>41960</v>
      </c>
      <c r="C21" s="35" t="s">
        <v>13</v>
      </c>
      <c r="D21" s="35" t="s">
        <v>11</v>
      </c>
      <c r="E21" s="36">
        <f>36.9/1.05</f>
        <v>35.142857142857139</v>
      </c>
      <c r="F21" s="36">
        <f>E21*0.05</f>
        <v>1.7571428571428571</v>
      </c>
      <c r="G21" s="36">
        <f>F21+E21</f>
        <v>36.9</v>
      </c>
    </row>
    <row r="22" spans="1:7" s="2" customFormat="1" ht="12.6" customHeight="1">
      <c r="A22" s="37">
        <v>2</v>
      </c>
      <c r="B22" s="48">
        <v>41960</v>
      </c>
      <c r="C22" s="35" t="s">
        <v>27</v>
      </c>
      <c r="D22" s="35" t="s">
        <v>11</v>
      </c>
      <c r="E22" s="36">
        <f>45.5/1.05</f>
        <v>43.333333333333329</v>
      </c>
      <c r="F22" s="36">
        <f t="shared" ref="F22:F35" si="0">E22*0.05</f>
        <v>2.1666666666666665</v>
      </c>
      <c r="G22" s="36">
        <f t="shared" ref="G22" si="1">F22+E22</f>
        <v>45.499999999999993</v>
      </c>
    </row>
    <row r="23" spans="1:7" s="2" customFormat="1" ht="12.6" customHeight="1">
      <c r="A23" s="37">
        <v>3</v>
      </c>
      <c r="B23" s="48">
        <v>41960</v>
      </c>
      <c r="C23" s="35" t="s">
        <v>13</v>
      </c>
      <c r="D23" s="35" t="s">
        <v>12</v>
      </c>
      <c r="E23" s="36">
        <f>30.49/1.05</f>
        <v>29.038095238095234</v>
      </c>
      <c r="F23" s="36">
        <f t="shared" si="0"/>
        <v>1.4519047619047618</v>
      </c>
      <c r="G23" s="36">
        <f t="shared" ref="G23:G35" si="2">F23+E23</f>
        <v>30.489999999999995</v>
      </c>
    </row>
    <row r="24" spans="1:7" s="2" customFormat="1" ht="12.6" customHeight="1">
      <c r="A24" s="37">
        <v>4</v>
      </c>
      <c r="B24" s="48">
        <v>41960</v>
      </c>
      <c r="C24" s="35" t="s">
        <v>13</v>
      </c>
      <c r="D24" s="35" t="s">
        <v>12</v>
      </c>
      <c r="E24" s="36">
        <f>10.08/1.05</f>
        <v>9.6</v>
      </c>
      <c r="F24" s="36">
        <f t="shared" si="0"/>
        <v>0.48</v>
      </c>
      <c r="G24" s="36">
        <f t="shared" si="2"/>
        <v>10.08</v>
      </c>
    </row>
    <row r="25" spans="1:7" s="2" customFormat="1" ht="12.6" customHeight="1">
      <c r="A25" s="37">
        <v>5</v>
      </c>
      <c r="B25" s="48">
        <v>41960</v>
      </c>
      <c r="C25" s="35" t="s">
        <v>13</v>
      </c>
      <c r="D25" s="35" t="s">
        <v>12</v>
      </c>
      <c r="E25" s="36">
        <f>9.01/1.05</f>
        <v>8.5809523809523807</v>
      </c>
      <c r="F25" s="36">
        <f t="shared" si="0"/>
        <v>0.42904761904761907</v>
      </c>
      <c r="G25" s="36">
        <f t="shared" si="2"/>
        <v>9.01</v>
      </c>
    </row>
    <row r="26" spans="1:7" s="2" customFormat="1" ht="12.6" customHeight="1">
      <c r="A26" s="37">
        <v>6</v>
      </c>
      <c r="B26" s="48">
        <v>41960</v>
      </c>
      <c r="C26" s="35" t="s">
        <v>13</v>
      </c>
      <c r="D26" s="35" t="s">
        <v>12</v>
      </c>
      <c r="E26" s="36">
        <f>3.1/1.05</f>
        <v>2.9523809523809526</v>
      </c>
      <c r="F26" s="36">
        <f t="shared" si="0"/>
        <v>0.14761904761904762</v>
      </c>
      <c r="G26" s="36">
        <f t="shared" si="2"/>
        <v>3.1</v>
      </c>
    </row>
    <row r="27" spans="1:7" ht="12.6" customHeight="1">
      <c r="A27" s="37">
        <v>7</v>
      </c>
      <c r="B27" s="48">
        <v>41960</v>
      </c>
      <c r="C27" s="35" t="s">
        <v>13</v>
      </c>
      <c r="D27" s="35" t="s">
        <v>12</v>
      </c>
      <c r="E27" s="36">
        <f>2.21/1.05</f>
        <v>2.1047619047619048</v>
      </c>
      <c r="F27" s="36">
        <f t="shared" si="0"/>
        <v>0.10523809523809524</v>
      </c>
      <c r="G27" s="36">
        <f t="shared" si="2"/>
        <v>2.21</v>
      </c>
    </row>
    <row r="28" spans="1:7" ht="12.6" customHeight="1">
      <c r="A28" s="37">
        <v>8</v>
      </c>
      <c r="B28" s="48">
        <v>41961</v>
      </c>
      <c r="C28" s="35" t="s">
        <v>13</v>
      </c>
      <c r="D28" s="35" t="s">
        <v>12</v>
      </c>
      <c r="E28" s="36">
        <f>39.08/1.05</f>
        <v>37.219047619047615</v>
      </c>
      <c r="F28" s="36">
        <f t="shared" si="0"/>
        <v>1.8609523809523809</v>
      </c>
      <c r="G28" s="36">
        <f t="shared" si="2"/>
        <v>39.08</v>
      </c>
    </row>
    <row r="29" spans="1:7" ht="12.6" customHeight="1">
      <c r="A29" s="37">
        <v>9</v>
      </c>
      <c r="B29" s="48">
        <v>41961</v>
      </c>
      <c r="C29" s="35" t="s">
        <v>13</v>
      </c>
      <c r="D29" s="35" t="s">
        <v>12</v>
      </c>
      <c r="E29" s="36">
        <f>30.35/1.05</f>
        <v>28.904761904761905</v>
      </c>
      <c r="F29" s="36">
        <f t="shared" si="0"/>
        <v>1.4452380952380954</v>
      </c>
      <c r="G29" s="36">
        <f t="shared" si="2"/>
        <v>30.35</v>
      </c>
    </row>
    <row r="30" spans="1:7" ht="12.6" customHeight="1">
      <c r="A30" s="37">
        <v>10</v>
      </c>
      <c r="B30" s="48">
        <v>41962</v>
      </c>
      <c r="C30" s="35" t="s">
        <v>13</v>
      </c>
      <c r="D30" s="35" t="s">
        <v>12</v>
      </c>
      <c r="E30" s="36">
        <f>8.6/1.05</f>
        <v>8.1904761904761898</v>
      </c>
      <c r="F30" s="36">
        <f t="shared" si="0"/>
        <v>0.40952380952380951</v>
      </c>
      <c r="G30" s="36">
        <f t="shared" si="2"/>
        <v>8.6</v>
      </c>
    </row>
    <row r="31" spans="1:7" ht="12.6" customHeight="1">
      <c r="A31" s="37">
        <v>11</v>
      </c>
      <c r="B31" s="48">
        <v>41962</v>
      </c>
      <c r="C31" s="35" t="s">
        <v>13</v>
      </c>
      <c r="D31" s="35" t="s">
        <v>12</v>
      </c>
      <c r="E31" s="36">
        <f>9.01/1.05</f>
        <v>8.5809523809523807</v>
      </c>
      <c r="F31" s="36">
        <f t="shared" si="0"/>
        <v>0.42904761904761907</v>
      </c>
      <c r="G31" s="36">
        <f t="shared" si="2"/>
        <v>9.01</v>
      </c>
    </row>
    <row r="32" spans="1:7" ht="12.6" customHeight="1">
      <c r="A32" s="37">
        <v>12</v>
      </c>
      <c r="B32" s="48">
        <v>41962</v>
      </c>
      <c r="C32" s="35" t="s">
        <v>13</v>
      </c>
      <c r="D32" s="35" t="s">
        <v>12</v>
      </c>
      <c r="E32" s="36">
        <f>4.25/1.05</f>
        <v>4.0476190476190474</v>
      </c>
      <c r="F32" s="36">
        <f t="shared" si="0"/>
        <v>0.20238095238095238</v>
      </c>
      <c r="G32" s="36">
        <f t="shared" si="2"/>
        <v>4.25</v>
      </c>
    </row>
    <row r="33" spans="1:7" ht="12.6" customHeight="1">
      <c r="A33" s="37">
        <v>13</v>
      </c>
      <c r="B33" s="48">
        <v>41963</v>
      </c>
      <c r="C33" s="35" t="s">
        <v>13</v>
      </c>
      <c r="D33" s="35" t="s">
        <v>14</v>
      </c>
      <c r="E33" s="36">
        <f>43.29/1.05</f>
        <v>41.228571428571428</v>
      </c>
      <c r="F33" s="36">
        <f t="shared" si="0"/>
        <v>2.0614285714285714</v>
      </c>
      <c r="G33" s="36">
        <f t="shared" si="2"/>
        <v>43.29</v>
      </c>
    </row>
    <row r="34" spans="1:7" ht="12.6" customHeight="1">
      <c r="A34" s="37">
        <v>14</v>
      </c>
      <c r="B34" s="48">
        <v>41963</v>
      </c>
      <c r="C34" s="35" t="s">
        <v>13</v>
      </c>
      <c r="D34" s="35" t="s">
        <v>12</v>
      </c>
      <c r="E34" s="36">
        <f>11.76/1.05</f>
        <v>11.2</v>
      </c>
      <c r="F34" s="36">
        <f t="shared" si="0"/>
        <v>0.55999999999999994</v>
      </c>
      <c r="G34" s="36">
        <f t="shared" si="2"/>
        <v>11.76</v>
      </c>
    </row>
    <row r="35" spans="1:7" ht="12.6" customHeight="1">
      <c r="A35" s="37">
        <v>15</v>
      </c>
      <c r="B35" s="48">
        <v>41963</v>
      </c>
      <c r="C35" s="35" t="s">
        <v>27</v>
      </c>
      <c r="D35" s="14" t="s">
        <v>28</v>
      </c>
      <c r="E35" s="36">
        <f>1874.04/1.05</f>
        <v>1784.8</v>
      </c>
      <c r="F35" s="36">
        <f t="shared" si="0"/>
        <v>89.240000000000009</v>
      </c>
      <c r="G35" s="36">
        <f t="shared" si="2"/>
        <v>1874.04</v>
      </c>
    </row>
    <row r="36" spans="1:7" s="34" customFormat="1" ht="12.6" customHeight="1">
      <c r="A36" s="37">
        <v>16</v>
      </c>
      <c r="B36" s="48">
        <v>41963</v>
      </c>
      <c r="C36" s="35" t="s">
        <v>13</v>
      </c>
      <c r="D36" s="35" t="s">
        <v>11</v>
      </c>
      <c r="E36" s="36">
        <f>45/1.05</f>
        <v>42.857142857142854</v>
      </c>
      <c r="F36" s="36">
        <f>E36*0.05</f>
        <v>2.1428571428571428</v>
      </c>
      <c r="G36" s="36">
        <f>F36+E36</f>
        <v>45</v>
      </c>
    </row>
    <row r="37" spans="1:7" s="34" customFormat="1" ht="12.6" customHeight="1">
      <c r="A37" s="37">
        <v>17</v>
      </c>
      <c r="B37" s="48">
        <v>41963</v>
      </c>
      <c r="C37" s="35" t="s">
        <v>27</v>
      </c>
      <c r="D37" s="35" t="s">
        <v>11</v>
      </c>
      <c r="E37" s="36">
        <f>46/1.05</f>
        <v>43.80952380952381</v>
      </c>
      <c r="F37" s="36">
        <f t="shared" ref="F37:F39" si="3">E37*0.05</f>
        <v>2.1904761904761907</v>
      </c>
      <c r="G37" s="36">
        <f t="shared" ref="G37:G39" si="4">F37+E37</f>
        <v>46</v>
      </c>
    </row>
    <row r="38" spans="1:7" s="34" customFormat="1" ht="12.6" customHeight="1">
      <c r="A38" s="37">
        <v>18</v>
      </c>
      <c r="B38" s="48">
        <v>41963</v>
      </c>
      <c r="C38" s="35" t="s">
        <v>13</v>
      </c>
      <c r="D38" s="35" t="s">
        <v>12</v>
      </c>
      <c r="E38" s="36">
        <f>14.81/1.05</f>
        <v>14.104761904761904</v>
      </c>
      <c r="F38" s="36">
        <f t="shared" si="3"/>
        <v>0.70523809523809522</v>
      </c>
      <c r="G38" s="36">
        <f t="shared" si="4"/>
        <v>14.809999999999999</v>
      </c>
    </row>
    <row r="39" spans="1:7" s="34" customFormat="1" ht="12" customHeight="1">
      <c r="A39" s="37">
        <v>19</v>
      </c>
      <c r="B39" s="48">
        <v>41963</v>
      </c>
      <c r="C39" s="35" t="s">
        <v>13</v>
      </c>
      <c r="D39" s="35" t="s">
        <v>12</v>
      </c>
      <c r="E39" s="36">
        <f>8.6/1.05</f>
        <v>8.1904761904761898</v>
      </c>
      <c r="F39" s="36">
        <f t="shared" si="3"/>
        <v>0.40952380952380951</v>
      </c>
      <c r="G39" s="36">
        <f t="shared" si="4"/>
        <v>8.6</v>
      </c>
    </row>
    <row r="40" spans="1:7" ht="12.6" customHeight="1">
      <c r="A40" s="24"/>
      <c r="B40" s="13"/>
      <c r="C40" s="19"/>
      <c r="D40" s="20"/>
      <c r="E40" s="29"/>
      <c r="F40" s="29"/>
      <c r="G40" s="30"/>
    </row>
    <row r="41" spans="1:7" ht="12.6" customHeight="1">
      <c r="A41" s="24"/>
      <c r="B41" s="13"/>
      <c r="C41" s="19"/>
      <c r="D41" s="19"/>
      <c r="E41" s="29"/>
      <c r="F41" s="29"/>
      <c r="G41" s="30">
        <f>SUM(E41:F41)</f>
        <v>0</v>
      </c>
    </row>
    <row r="42" spans="1:7" ht="12.6" customHeight="1">
      <c r="A42" s="24"/>
      <c r="B42" s="13"/>
      <c r="C42" s="14"/>
      <c r="D42" s="14"/>
      <c r="E42" s="31"/>
      <c r="F42" s="29"/>
      <c r="G42" s="30">
        <f>SUM(E42:F42)</f>
        <v>0</v>
      </c>
    </row>
    <row r="43" spans="1:7" ht="12.6" customHeight="1">
      <c r="A43" s="24"/>
      <c r="B43" s="13"/>
      <c r="C43" s="14"/>
      <c r="D43" s="14"/>
      <c r="E43" s="31"/>
      <c r="F43" s="29"/>
      <c r="G43" s="30">
        <f>SUM(E43:F43)</f>
        <v>0</v>
      </c>
    </row>
    <row r="44" spans="1:7" ht="12.6" customHeight="1" thickBot="1">
      <c r="A44" s="25"/>
      <c r="B44" s="26"/>
      <c r="C44" s="27"/>
      <c r="D44" s="28"/>
      <c r="E44" s="32">
        <f>SUM(E21:E43)</f>
        <v>2163.8857142857137</v>
      </c>
      <c r="F44" s="32">
        <f>SUM(F21:F43)</f>
        <v>108.19428571428573</v>
      </c>
      <c r="G44" s="33">
        <f>SUM(G21:G43)</f>
        <v>2272.08</v>
      </c>
    </row>
    <row r="46" spans="1:7">
      <c r="A46" t="s">
        <v>4</v>
      </c>
    </row>
    <row r="47" spans="1:7" ht="15.75">
      <c r="A47" s="46" t="s">
        <v>21</v>
      </c>
    </row>
    <row r="48" spans="1:7">
      <c r="A48" s="3" t="s">
        <v>25</v>
      </c>
    </row>
  </sheetData>
  <mergeCells count="1">
    <mergeCell ref="D6:E7"/>
  </mergeCells>
  <phoneticPr fontId="1" type="noConversion"/>
  <dataValidations count="2">
    <dataValidation type="list" allowBlank="1" showInputMessage="1" showErrorMessage="1" sqref="D44">
      <formula1>#REF!</formula1>
    </dataValidation>
    <dataValidation type="list" allowBlank="1" showInputMessage="1" showErrorMessage="1" sqref="D22:D34 D37:D41">
      <formula1>$C$45:$C$55</formula1>
    </dataValidation>
  </dataValidations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TTO</cp:lastModifiedBy>
  <cp:lastPrinted>2014-04-02T01:20:55Z</cp:lastPrinted>
  <dcterms:created xsi:type="dcterms:W3CDTF">2000-07-27T22:23:01Z</dcterms:created>
  <dcterms:modified xsi:type="dcterms:W3CDTF">2014-12-03T04:53:38Z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