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420" yWindow="375" windowWidth="19440" windowHeight="14040" tabRatio="500"/>
  </bookViews>
  <sheets>
    <sheet name="Summary" sheetId="1" r:id="rId1"/>
    <sheet name="Timesheet" sheetId="2" r:id="rId2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" i="2" l="1"/>
  <c r="C2" i="2"/>
  <c r="C3" i="1"/>
  <c r="E3" i="1"/>
  <c r="D3" i="1"/>
  <c r="C4" i="1"/>
  <c r="D4" i="1"/>
  <c r="C5" i="1"/>
  <c r="D5" i="1"/>
  <c r="C6" i="1"/>
  <c r="D6" i="1"/>
  <c r="D8" i="1"/>
  <c r="D9" i="1"/>
  <c r="D10" i="1"/>
  <c r="F3" i="1"/>
  <c r="E4" i="1"/>
  <c r="F4" i="1"/>
  <c r="E5" i="1"/>
  <c r="F5" i="1"/>
  <c r="E6" i="1"/>
  <c r="F6" i="1"/>
  <c r="F8" i="1"/>
  <c r="F9" i="1"/>
  <c r="F10" i="1"/>
  <c r="G3" i="1"/>
  <c r="H3" i="1"/>
  <c r="G4" i="1"/>
  <c r="H4" i="1"/>
  <c r="G5" i="1"/>
  <c r="H5" i="1"/>
  <c r="G6" i="1"/>
  <c r="H6" i="1"/>
  <c r="H8" i="1"/>
  <c r="H9" i="1"/>
  <c r="H10" i="1"/>
  <c r="J3" i="1"/>
  <c r="J4" i="1"/>
  <c r="J5" i="1"/>
  <c r="J6" i="1"/>
  <c r="J8" i="1"/>
  <c r="J9" i="1"/>
  <c r="J10" i="1"/>
  <c r="L3" i="1"/>
  <c r="L4" i="1"/>
  <c r="L5" i="1"/>
  <c r="L6" i="1"/>
  <c r="L8" i="1"/>
  <c r="L9" i="1"/>
  <c r="L10" i="1"/>
  <c r="D16" i="1"/>
  <c r="D15" i="1"/>
  <c r="C8" i="1"/>
  <c r="C10" i="1"/>
  <c r="E8" i="1"/>
  <c r="E10" i="1"/>
  <c r="G8" i="1"/>
  <c r="G10" i="1"/>
  <c r="I8" i="1"/>
  <c r="I10" i="1"/>
  <c r="K8" i="1"/>
  <c r="K10" i="1"/>
  <c r="C14" i="1"/>
  <c r="C16" i="1"/>
  <c r="D14" i="1"/>
</calcChain>
</file>

<file path=xl/sharedStrings.xml><?xml version="1.0" encoding="utf-8"?>
<sst xmlns="http://schemas.openxmlformats.org/spreadsheetml/2006/main" count="39" uniqueCount="25">
  <si>
    <t>Resource</t>
    <phoneticPr fontId="1" type="noConversion"/>
  </si>
  <si>
    <t>Bill Towsley</t>
    <phoneticPr fontId="1" type="noConversion"/>
  </si>
  <si>
    <t>Chris Marko</t>
    <phoneticPr fontId="1" type="noConversion"/>
  </si>
  <si>
    <t>Pradeep Venneti</t>
    <phoneticPr fontId="1" type="noConversion"/>
  </si>
  <si>
    <t>Debabrata Rout</t>
    <phoneticPr fontId="1" type="noConversion"/>
  </si>
  <si>
    <t>Rate</t>
    <phoneticPr fontId="1" type="noConversion"/>
  </si>
  <si>
    <t>Blueprint</t>
    <phoneticPr fontId="1" type="noConversion"/>
  </si>
  <si>
    <t>Realization</t>
    <phoneticPr fontId="1" type="noConversion"/>
  </si>
  <si>
    <t>Final Preparation</t>
    <phoneticPr fontId="1" type="noConversion"/>
  </si>
  <si>
    <t>Go - Live</t>
    <phoneticPr fontId="1" type="noConversion"/>
  </si>
  <si>
    <t>Warranty</t>
    <phoneticPr fontId="1" type="noConversion"/>
  </si>
  <si>
    <t>Jun</t>
    <phoneticPr fontId="1" type="noConversion"/>
  </si>
  <si>
    <t>Jul</t>
    <phoneticPr fontId="1" type="noConversion"/>
  </si>
  <si>
    <t>Aug</t>
    <phoneticPr fontId="1" type="noConversion"/>
  </si>
  <si>
    <t>Sep</t>
    <phoneticPr fontId="1" type="noConversion"/>
  </si>
  <si>
    <t>Oct</t>
    <phoneticPr fontId="1" type="noConversion"/>
  </si>
  <si>
    <t>Nov</t>
    <phoneticPr fontId="1" type="noConversion"/>
  </si>
  <si>
    <t>Dec</t>
    <phoneticPr fontId="1" type="noConversion"/>
  </si>
  <si>
    <t>Cost</t>
    <phoneticPr fontId="1" type="noConversion"/>
  </si>
  <si>
    <t>Total</t>
    <phoneticPr fontId="1" type="noConversion"/>
  </si>
  <si>
    <t>Sub-Total</t>
    <phoneticPr fontId="1" type="noConversion"/>
  </si>
  <si>
    <t>10% Contingency</t>
    <phoneticPr fontId="1" type="noConversion"/>
  </si>
  <si>
    <t>Days</t>
    <phoneticPr fontId="1" type="noConversion"/>
  </si>
  <si>
    <t>Days</t>
    <phoneticPr fontId="1" type="noConversion"/>
  </si>
  <si>
    <t>Grand Total: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</si>
</sst>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L16"/>
  <sheetViews>
    <sheetView tabSelected="1" view="pageLayout" workbookViewId="0">
      <selection activeCell="G8" sqref="G8"/>
    </sheetView>
  </sheetViews>
  <sheetFormatPr defaultColWidth="11" defaultRowHeight="12.75" x14ac:dyDescent="0.2"/>
  <cols>
    <col min="1" max="1" width="14.5" bestFit="1" customWidth="1"/>
    <col min="2" max="2" width="15.5" bestFit="1" customWidth="1"/>
    <col min="3" max="3" width="4.875" bestFit="1" customWidth="1"/>
    <col min="4" max="4" width="11.125" bestFit="1" customWidth="1"/>
    <col min="5" max="5" width="4.875" bestFit="1" customWidth="1"/>
    <col min="6" max="6" width="11.125" bestFit="1" customWidth="1"/>
    <col min="7" max="7" width="4.875" bestFit="1" customWidth="1"/>
    <col min="8" max="8" width="11.125" bestFit="1" customWidth="1"/>
    <col min="9" max="9" width="4.875" bestFit="1" customWidth="1"/>
    <col min="10" max="10" width="10.125" bestFit="1" customWidth="1"/>
    <col min="11" max="11" width="4.875" bestFit="1" customWidth="1"/>
    <col min="12" max="12" width="10.125" bestFit="1" customWidth="1"/>
  </cols>
  <sheetData>
    <row r="1" spans="1:12" x14ac:dyDescent="0.2">
      <c r="A1" t="s">
        <v>0</v>
      </c>
      <c r="B1" t="s">
        <v>5</v>
      </c>
      <c r="C1" s="7" t="s">
        <v>6</v>
      </c>
      <c r="D1" s="7"/>
      <c r="E1" s="7" t="s">
        <v>7</v>
      </c>
      <c r="F1" s="7"/>
      <c r="G1" s="7" t="s">
        <v>8</v>
      </c>
      <c r="H1" s="7"/>
      <c r="I1" s="7" t="s">
        <v>9</v>
      </c>
      <c r="J1" s="7"/>
      <c r="K1" s="7" t="s">
        <v>10</v>
      </c>
      <c r="L1" s="7"/>
    </row>
    <row r="2" spans="1:12" x14ac:dyDescent="0.2">
      <c r="C2" s="1" t="s">
        <v>22</v>
      </c>
      <c r="D2" s="1" t="s">
        <v>18</v>
      </c>
      <c r="E2" s="1" t="s">
        <v>23</v>
      </c>
      <c r="F2" s="1" t="s">
        <v>18</v>
      </c>
      <c r="G2" s="1" t="s">
        <v>23</v>
      </c>
      <c r="H2" s="1" t="s">
        <v>18</v>
      </c>
      <c r="I2" s="1" t="s">
        <v>23</v>
      </c>
      <c r="J2" s="1" t="s">
        <v>18</v>
      </c>
      <c r="K2" s="1" t="s">
        <v>23</v>
      </c>
      <c r="L2" s="1" t="s">
        <v>18</v>
      </c>
    </row>
    <row r="3" spans="1:12" x14ac:dyDescent="0.2">
      <c r="A3" t="s">
        <v>1</v>
      </c>
      <c r="B3">
        <v>155</v>
      </c>
      <c r="C3">
        <f>38-10</f>
        <v>28</v>
      </c>
      <c r="D3">
        <f>C3*8*B3</f>
        <v>34720</v>
      </c>
      <c r="E3">
        <f>44-18</f>
        <v>26</v>
      </c>
      <c r="F3">
        <f>E3*8*B3</f>
        <v>32240</v>
      </c>
      <c r="G3">
        <f>Timesheet!G2+7</f>
        <v>29</v>
      </c>
      <c r="H3">
        <f>G3*8*B3</f>
        <v>35960</v>
      </c>
      <c r="I3">
        <v>5</v>
      </c>
      <c r="J3">
        <f>I3*8*B3</f>
        <v>6200</v>
      </c>
      <c r="K3">
        <v>10</v>
      </c>
      <c r="L3">
        <f>K3*8*B3</f>
        <v>12400</v>
      </c>
    </row>
    <row r="4" spans="1:12" x14ac:dyDescent="0.2">
      <c r="A4" t="s">
        <v>2</v>
      </c>
      <c r="B4">
        <v>130</v>
      </c>
      <c r="C4">
        <f>Timesheet!B3+Timesheet!C3+Timesheet!D3</f>
        <v>66</v>
      </c>
      <c r="D4">
        <f t="shared" ref="D4:D6" si="0">C4*8*B4</f>
        <v>68640</v>
      </c>
      <c r="E4">
        <f>Timesheet!E3+Timesheet!F3</f>
        <v>44</v>
      </c>
      <c r="F4">
        <f t="shared" ref="F4:F6" si="1">E4*8*B4</f>
        <v>45760</v>
      </c>
      <c r="G4">
        <f>Timesheet!G3+7</f>
        <v>29</v>
      </c>
      <c r="H4">
        <f t="shared" ref="H4:H6" si="2">G4*8*B4</f>
        <v>30160</v>
      </c>
      <c r="I4">
        <v>5</v>
      </c>
      <c r="J4">
        <f t="shared" ref="J4:J6" si="3">I4*8*B4</f>
        <v>5200</v>
      </c>
      <c r="K4">
        <v>10</v>
      </c>
      <c r="L4">
        <f t="shared" ref="L4:L6" si="4">K4*8*B4</f>
        <v>10400</v>
      </c>
    </row>
    <row r="5" spans="1:12" x14ac:dyDescent="0.2">
      <c r="A5" t="s">
        <v>3</v>
      </c>
      <c r="B5">
        <v>110</v>
      </c>
      <c r="C5">
        <f>Timesheet!B4+Timesheet!C4+Timesheet!D4</f>
        <v>66</v>
      </c>
      <c r="D5">
        <f t="shared" si="0"/>
        <v>58080</v>
      </c>
      <c r="E5">
        <f>Timesheet!E4+Timesheet!F4</f>
        <v>44</v>
      </c>
      <c r="F5">
        <f t="shared" si="1"/>
        <v>38720</v>
      </c>
      <c r="G5">
        <f>Timesheet!G4+7</f>
        <v>29</v>
      </c>
      <c r="H5">
        <f t="shared" si="2"/>
        <v>25520</v>
      </c>
      <c r="I5">
        <v>5</v>
      </c>
      <c r="J5">
        <f t="shared" si="3"/>
        <v>4400</v>
      </c>
      <c r="K5">
        <v>10</v>
      </c>
      <c r="L5">
        <f t="shared" si="4"/>
        <v>8800</v>
      </c>
    </row>
    <row r="6" spans="1:12" x14ac:dyDescent="0.2">
      <c r="A6" t="s">
        <v>4</v>
      </c>
      <c r="B6">
        <v>100</v>
      </c>
      <c r="C6">
        <f>Timesheet!B5+Timesheet!C5+Timesheet!D5</f>
        <v>66</v>
      </c>
      <c r="D6">
        <f t="shared" si="0"/>
        <v>52800</v>
      </c>
      <c r="E6">
        <f>Timesheet!E5+Timesheet!F5</f>
        <v>44</v>
      </c>
      <c r="F6">
        <f t="shared" si="1"/>
        <v>35200</v>
      </c>
      <c r="G6">
        <f>Timesheet!G5+7</f>
        <v>29</v>
      </c>
      <c r="H6">
        <f t="shared" si="2"/>
        <v>23200</v>
      </c>
      <c r="I6">
        <v>5</v>
      </c>
      <c r="J6">
        <f t="shared" si="3"/>
        <v>4000</v>
      </c>
      <c r="K6">
        <v>10</v>
      </c>
      <c r="L6">
        <f t="shared" si="4"/>
        <v>8000</v>
      </c>
    </row>
    <row r="8" spans="1:12" x14ac:dyDescent="0.2">
      <c r="B8" s="2" t="s">
        <v>20</v>
      </c>
      <c r="C8">
        <f t="shared" ref="C8:L8" si="5">SUM(C3:C7)</f>
        <v>226</v>
      </c>
      <c r="D8" s="3">
        <f t="shared" si="5"/>
        <v>214240</v>
      </c>
      <c r="E8">
        <f t="shared" si="5"/>
        <v>158</v>
      </c>
      <c r="F8" s="3">
        <f t="shared" si="5"/>
        <v>151920</v>
      </c>
      <c r="G8">
        <f t="shared" si="5"/>
        <v>116</v>
      </c>
      <c r="H8" s="3">
        <f t="shared" si="5"/>
        <v>114840</v>
      </c>
      <c r="I8">
        <f t="shared" si="5"/>
        <v>20</v>
      </c>
      <c r="J8" s="3">
        <f t="shared" si="5"/>
        <v>19800</v>
      </c>
      <c r="K8">
        <f t="shared" si="5"/>
        <v>40</v>
      </c>
      <c r="L8" s="3">
        <f t="shared" si="5"/>
        <v>39600</v>
      </c>
    </row>
    <row r="9" spans="1:12" x14ac:dyDescent="0.2">
      <c r="B9" t="s">
        <v>21</v>
      </c>
      <c r="D9" s="4">
        <f>D8/10</f>
        <v>21424</v>
      </c>
      <c r="E9" s="4"/>
      <c r="F9" s="4">
        <f>F8/10</f>
        <v>15192</v>
      </c>
      <c r="G9" s="4"/>
      <c r="H9" s="4">
        <f>H8/10</f>
        <v>11484</v>
      </c>
      <c r="I9" s="4"/>
      <c r="J9" s="4">
        <f>J8/10</f>
        <v>1980</v>
      </c>
      <c r="L9" s="4">
        <f>L8/10</f>
        <v>3960</v>
      </c>
    </row>
    <row r="10" spans="1:12" x14ac:dyDescent="0.2">
      <c r="B10" s="2" t="s">
        <v>19</v>
      </c>
      <c r="C10">
        <f>C8</f>
        <v>226</v>
      </c>
      <c r="D10" s="3">
        <f>SUM(D8:D9)</f>
        <v>235664</v>
      </c>
      <c r="E10">
        <f>E8</f>
        <v>158</v>
      </c>
      <c r="F10" s="3">
        <f>SUM(F8:F9)</f>
        <v>167112</v>
      </c>
      <c r="G10">
        <f>G8</f>
        <v>116</v>
      </c>
      <c r="H10" s="3">
        <f>SUM(H8:H9)</f>
        <v>126324</v>
      </c>
      <c r="I10">
        <f>I8</f>
        <v>20</v>
      </c>
      <c r="J10" s="3">
        <f>SUM(J8:J9)</f>
        <v>21780</v>
      </c>
      <c r="K10">
        <f>K8</f>
        <v>40</v>
      </c>
      <c r="L10" s="3">
        <f>SUM(L8:L9)</f>
        <v>43560</v>
      </c>
    </row>
    <row r="14" spans="1:12" x14ac:dyDescent="0.2">
      <c r="B14" s="2" t="s">
        <v>20</v>
      </c>
      <c r="C14">
        <f>C10+E10+G10+I10+K10</f>
        <v>560</v>
      </c>
      <c r="D14" s="5">
        <f>D8+F8+H8+J8+L8</f>
        <v>540400</v>
      </c>
    </row>
    <row r="15" spans="1:12" x14ac:dyDescent="0.2">
      <c r="B15" t="s">
        <v>21</v>
      </c>
      <c r="D15" s="6">
        <f>D9+F9+H9+J9+L9</f>
        <v>54040</v>
      </c>
    </row>
    <row r="16" spans="1:12" x14ac:dyDescent="0.2">
      <c r="B16" t="s">
        <v>24</v>
      </c>
      <c r="C16">
        <f>C14</f>
        <v>560</v>
      </c>
      <c r="D16" s="6">
        <f>D10+F10+H10+J10+L10</f>
        <v>594440</v>
      </c>
    </row>
  </sheetData>
  <mergeCells count="5">
    <mergeCell ref="C1:D1"/>
    <mergeCell ref="E1:F1"/>
    <mergeCell ref="G1:H1"/>
    <mergeCell ref="I1:J1"/>
    <mergeCell ref="K1:L1"/>
  </mergeCells>
  <phoneticPr fontId="1" type="noConversion"/>
  <pageMargins left="0.75000000000000011" right="0.75000000000000011" top="0.39000000000000007" bottom="0.39000000000000007" header="0.39000000000000007" footer="0.39000000000000007"/>
  <pageSetup paperSize="9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H5"/>
  <sheetViews>
    <sheetView view="pageLayout" workbookViewId="0">
      <selection activeCell="D3" sqref="D3"/>
    </sheetView>
  </sheetViews>
  <sheetFormatPr defaultColWidth="11" defaultRowHeight="12.75" x14ac:dyDescent="0.2"/>
  <cols>
    <col min="1" max="1" width="12.75" customWidth="1"/>
    <col min="2" max="2" width="3.625" bestFit="1" customWidth="1"/>
    <col min="3" max="3" width="3" bestFit="1" customWidth="1"/>
    <col min="4" max="5" width="3.875" bestFit="1" customWidth="1"/>
    <col min="6" max="6" width="3.625" bestFit="1" customWidth="1"/>
    <col min="7" max="7" width="3.875" bestFit="1" customWidth="1"/>
    <col min="8" max="8" width="3.75" bestFit="1" customWidth="1"/>
  </cols>
  <sheetData>
    <row r="1" spans="1:8" x14ac:dyDescent="0.2">
      <c r="A1" t="s">
        <v>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 t="s">
        <v>1</v>
      </c>
      <c r="B2">
        <v>22</v>
      </c>
      <c r="C2">
        <f>22-22</f>
        <v>0</v>
      </c>
      <c r="D2">
        <f>22-6</f>
        <v>16</v>
      </c>
      <c r="E2">
        <v>22</v>
      </c>
      <c r="F2">
        <v>22</v>
      </c>
      <c r="G2">
        <v>22</v>
      </c>
      <c r="H2">
        <v>20</v>
      </c>
    </row>
    <row r="3" spans="1:8" x14ac:dyDescent="0.2">
      <c r="A3" t="s">
        <v>2</v>
      </c>
      <c r="B3">
        <v>22</v>
      </c>
      <c r="C3">
        <v>22</v>
      </c>
      <c r="D3">
        <v>22</v>
      </c>
      <c r="E3">
        <v>22</v>
      </c>
      <c r="F3">
        <v>22</v>
      </c>
      <c r="G3">
        <v>22</v>
      </c>
      <c r="H3">
        <v>20</v>
      </c>
    </row>
    <row r="4" spans="1:8" x14ac:dyDescent="0.2">
      <c r="A4" t="s">
        <v>3</v>
      </c>
      <c r="B4">
        <v>22</v>
      </c>
      <c r="C4">
        <v>22</v>
      </c>
      <c r="D4">
        <v>22</v>
      </c>
      <c r="E4">
        <v>22</v>
      </c>
      <c r="F4">
        <v>22</v>
      </c>
      <c r="G4">
        <v>22</v>
      </c>
      <c r="H4">
        <v>20</v>
      </c>
    </row>
    <row r="5" spans="1:8" x14ac:dyDescent="0.2">
      <c r="A5" t="s">
        <v>4</v>
      </c>
      <c r="B5">
        <v>22</v>
      </c>
      <c r="C5">
        <v>22</v>
      </c>
      <c r="D5">
        <v>22</v>
      </c>
      <c r="E5">
        <v>22</v>
      </c>
      <c r="F5">
        <v>22</v>
      </c>
      <c r="G5">
        <v>22</v>
      </c>
      <c r="H5">
        <v>20</v>
      </c>
    </row>
  </sheetData>
  <phoneticPr fontId="1" type="noConversion"/>
  <pageMargins left="0.75000000000000011" right="0.75000000000000011" top="1" bottom="1" header="0.5" footer="0.5"/>
  <pageSetup paperSize="9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Timesheet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Bill</cp:lastModifiedBy>
  <dcterms:created xsi:type="dcterms:W3CDTF">2015-05-18T23:52:31Z</dcterms:created>
  <dcterms:modified xsi:type="dcterms:W3CDTF">2015-05-19T14:06:56Z</dcterms:modified>
</cp:coreProperties>
</file>